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Заречная12" sheetId="2" r:id="rId1"/>
    <sheet name="Заречная 1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K24" i="2"/>
  <c r="H25" i="2"/>
  <c r="K25" i="2"/>
  <c r="H26" i="2"/>
  <c r="K26" i="2"/>
  <c r="H27" i="2"/>
  <c r="K27" i="2"/>
  <c r="H28" i="2"/>
  <c r="K28" i="2"/>
  <c r="D29" i="2"/>
  <c r="E29" i="2"/>
  <c r="F29" i="2"/>
  <c r="G29" i="2"/>
  <c r="H29" i="2"/>
  <c r="D32" i="2"/>
  <c r="L32" i="2" s="1"/>
  <c r="G32" i="2"/>
  <c r="H32" i="2"/>
  <c r="J32" i="2"/>
  <c r="K32" i="2"/>
  <c r="H33" i="2"/>
  <c r="J33" i="2"/>
  <c r="H34" i="2"/>
  <c r="G35" i="2"/>
  <c r="H35" i="2"/>
  <c r="J35" i="2"/>
  <c r="H36" i="2"/>
  <c r="J36" i="2"/>
  <c r="K36" i="2"/>
  <c r="G37" i="2"/>
  <c r="H37" i="2"/>
  <c r="J37" i="2"/>
  <c r="G38" i="2"/>
  <c r="G41" i="2" s="1"/>
  <c r="H38" i="2"/>
  <c r="J38" i="2"/>
  <c r="D39" i="2"/>
  <c r="G39" i="2"/>
  <c r="H39" i="2"/>
  <c r="G40" i="2"/>
  <c r="H40" i="2"/>
  <c r="J40" i="2"/>
  <c r="K40" i="2"/>
  <c r="D41" i="2"/>
  <c r="E41" i="2"/>
  <c r="F41" i="2"/>
  <c r="H41" i="2"/>
  <c r="H44" i="2" s="1"/>
  <c r="I17" i="1"/>
</calcChain>
</file>

<file path=xl/sharedStrings.xml><?xml version="1.0" encoding="utf-8"?>
<sst xmlns="http://schemas.openxmlformats.org/spreadsheetml/2006/main" count="68" uniqueCount="61">
  <si>
    <t>прочее - 0.23т.р.</t>
  </si>
  <si>
    <t>аварийное обслуживание - 1.76 т.р.</t>
  </si>
  <si>
    <t>ремонт и восстановление герметизации стеновых панелей - 328.50 т.р.</t>
  </si>
  <si>
    <t xml:space="preserve">ГВС-промывка труб - 4.27 т.р. </t>
  </si>
  <si>
    <t>ремонт кровли - 0.80 т.р.</t>
  </si>
  <si>
    <t>обслуживание КУУТЭ - 37,04 т.р.</t>
  </si>
  <si>
    <t>Затраты по статье "текущий ремонт" составили 372.60 тыс.рублей, в том числе: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</si>
  <si>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</si>
  <si>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</si>
  <si>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</si>
  <si>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</si>
  <si>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</si>
  <si>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</si>
  <si>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</si>
  <si>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</si>
  <si>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</si>
  <si>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</si>
  <si>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12 по ул. Заречная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</si>
  <si>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</si>
  <si>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</si>
  <si>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</si>
  <si>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</si>
  <si>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</si>
  <si>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</si>
  <si>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</si>
  <si>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</si>
  <si>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</si>
  <si>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</si>
  <si>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Повышающий коэффициент</t>
  </si>
  <si>
    <t>электр под и лифт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</si>
  <si>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</si>
  <si>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</si>
  <si>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</si>
  <si>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</si>
  <si>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</si>
  <si>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</si>
  <si>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</si>
  <si>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</si>
  <si>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</si>
  <si>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Н/2010-86 от 01.09.2010г.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</si>
  <si>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</si>
  <si>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</si>
  <si>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</si>
  <si>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</si>
  <si>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</si>
  <si>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</si>
  <si>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</si>
  <si>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</si>
  <si>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</si>
  <si>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</si>
  <si>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</si>
  <si>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</si>
  <si>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</si>
  <si>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</si>
  <si>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</si>
  <si>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</si>
  <si>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</si>
  <si>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</si>
  <si>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</si>
  <si>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</si>
  <si>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12 по ул. Заречная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</si>
</sst>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4" fontId="6" fillId="0" borderId="0" xfId="1" applyNumberFormat="1" applyFont="1" applyFill="1"/>
    <xf numFmtId="0" fontId="7" fillId="0" borderId="0" xfId="1" applyFont="1" applyFill="1"/>
    <xf numFmtId="0" fontId="4" fillId="0" borderId="2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2" fillId="0" borderId="0" xfId="1" applyFont="1" applyFill="1"/>
    <xf numFmtId="0" fontId="8" fillId="0" borderId="7" xfId="1" applyFont="1" applyFill="1" applyBorder="1" applyAlignment="1">
      <alignment horizontal="center" vertical="top" wrapText="1"/>
    </xf>
    <xf numFmtId="4" fontId="8" fillId="0" borderId="7" xfId="1" applyNumberFormat="1" applyFont="1" applyFill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4" fontId="9" fillId="0" borderId="3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horizontal="right" vertical="top" wrapText="1"/>
    </xf>
    <xf numFmtId="0" fontId="10" fillId="0" borderId="8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4" fontId="2" fillId="0" borderId="0" xfId="1" applyNumberFormat="1" applyFill="1"/>
    <xf numFmtId="4" fontId="3" fillId="0" borderId="3" xfId="1" applyNumberFormat="1" applyFont="1" applyFill="1" applyBorder="1" applyAlignment="1">
      <alignment horizontal="right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2" fontId="2" fillId="0" borderId="0" xfId="1" applyNumberFormat="1" applyFill="1"/>
    <xf numFmtId="0" fontId="16" fillId="0" borderId="0" xfId="1" applyFont="1" applyFill="1" applyBorder="1"/>
    <xf numFmtId="0" fontId="8" fillId="0" borderId="0" xfId="1" applyFont="1" applyFill="1" applyAlignment="1">
      <alignment horizontal="center"/>
    </xf>
    <xf numFmtId="0" fontId="16" fillId="0" borderId="3" xfId="1" applyFont="1" applyFill="1" applyBorder="1"/>
    <xf numFmtId="0" fontId="16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16" fillId="0" borderId="0" xfId="1" applyFont="1" applyFill="1"/>
    <xf numFmtId="0" fontId="15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center" vertical="top" wrapText="1"/>
    </xf>
    <xf numFmtId="0" fontId="2" fillId="0" borderId="4" xfId="1" applyFill="1" applyBorder="1" applyAlignment="1">
      <alignment horizontal="center" vertical="top" wrapText="1"/>
    </xf>
    <xf numFmtId="0" fontId="2" fillId="0" borderId="3" xfId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C17" zoomScaleNormal="100" workbookViewId="0">
      <selection activeCell="C20" sqref="C20:I20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" style="8" customWidth="1"/>
    <col min="4" max="4" width="13.28515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42578125" style="8" customWidth="1"/>
    <col min="9" max="9" width="23" style="8" customWidth="1"/>
    <col min="10" max="10" width="0" style="7" hidden="1" customWidth="1"/>
    <col min="11" max="11" width="9.5703125" style="7" hidden="1" customWidth="1"/>
    <col min="12" max="12" width="0" style="7" hidden="1" customWidth="1"/>
    <col min="13" max="16384" width="9.140625" style="7"/>
  </cols>
  <sheetData>
    <row r="1" spans="3:9" ht="12.75" hidden="1" customHeight="1" x14ac:dyDescent="0.2">
      <c r="C1" s="42"/>
      <c r="D1" s="42"/>
      <c r="E1" s="42"/>
      <c r="F1" s="42"/>
      <c r="G1" s="42"/>
      <c r="H1" s="42"/>
      <c r="I1" s="42"/>
    </row>
    <row r="2" spans="3:9" ht="13.5" hidden="1" customHeight="1" thickBot="1" x14ac:dyDescent="0.25">
      <c r="C2" s="42"/>
      <c r="D2" s="42"/>
      <c r="E2" s="42" t="s">
        <v>59</v>
      </c>
      <c r="F2" s="42"/>
      <c r="G2" s="42"/>
      <c r="H2" s="42"/>
      <c r="I2" s="42"/>
    </row>
    <row r="3" spans="3:9" ht="13.5" hidden="1" customHeight="1" thickBot="1" x14ac:dyDescent="0.25">
      <c r="C3" s="41"/>
      <c r="D3" s="40"/>
      <c r="E3" s="39"/>
      <c r="F3" s="39"/>
      <c r="G3" s="39"/>
      <c r="H3" s="39"/>
      <c r="I3" s="38"/>
    </row>
    <row r="4" spans="3:9" ht="12.75" hidden="1" customHeight="1" x14ac:dyDescent="0.2">
      <c r="C4" s="37"/>
      <c r="D4" s="37"/>
      <c r="E4" s="36"/>
      <c r="F4" s="36"/>
      <c r="G4" s="36"/>
      <c r="H4" s="36"/>
      <c r="I4" s="36"/>
    </row>
    <row r="5" spans="3:9" ht="12.75" customHeight="1" x14ac:dyDescent="0.2">
      <c r="C5" s="37"/>
      <c r="D5" s="37"/>
      <c r="E5" s="36"/>
      <c r="F5" s="36"/>
      <c r="G5" s="36"/>
      <c r="H5" s="36"/>
      <c r="I5" s="36"/>
    </row>
    <row r="6" spans="3:9" ht="12.75" customHeight="1" x14ac:dyDescent="0.2">
      <c r="C6" s="37"/>
      <c r="D6" s="37"/>
      <c r="E6" s="36"/>
      <c r="F6" s="36"/>
      <c r="G6" s="36"/>
      <c r="H6" s="36"/>
      <c r="I6" s="36"/>
    </row>
    <row r="7" spans="3:9" ht="12.75" customHeight="1" x14ac:dyDescent="0.2">
      <c r="C7" s="37"/>
      <c r="D7" s="37"/>
      <c r="E7" s="36"/>
      <c r="F7" s="36"/>
      <c r="G7" s="36"/>
      <c r="H7" s="36"/>
      <c r="I7" s="36"/>
    </row>
    <row r="8" spans="3:9" ht="12.75" customHeight="1" x14ac:dyDescent="0.2">
      <c r="C8" s="37"/>
      <c r="D8" s="37"/>
      <c r="E8" s="36"/>
      <c r="F8" s="36"/>
      <c r="G8" s="36"/>
      <c r="H8" s="36"/>
      <c r="I8" s="36"/>
    </row>
    <row r="9" spans="3:9" ht="12.75" customHeight="1" x14ac:dyDescent="0.2">
      <c r="C9" s="37"/>
      <c r="D9" s="37"/>
      <c r="E9" s="36"/>
      <c r="F9" s="36"/>
      <c r="G9" s="36"/>
      <c r="H9" s="36"/>
      <c r="I9" s="36"/>
    </row>
    <row r="10" spans="3:9" ht="12.75" customHeight="1" x14ac:dyDescent="0.2">
      <c r="C10" s="37"/>
      <c r="D10" s="37"/>
      <c r="E10" s="36"/>
      <c r="F10" s="36"/>
      <c r="G10" s="36"/>
      <c r="H10" s="36"/>
      <c r="I10" s="36"/>
    </row>
    <row r="11" spans="3:9" ht="12.75" customHeight="1" x14ac:dyDescent="0.2">
      <c r="C11" s="37"/>
      <c r="D11" s="37"/>
      <c r="E11" s="36"/>
      <c r="F11" s="36"/>
      <c r="G11" s="36"/>
      <c r="H11" s="36"/>
      <c r="I11" s="36"/>
    </row>
    <row r="12" spans="3:9" ht="12.75" customHeight="1" x14ac:dyDescent="0.2">
      <c r="C12" s="37"/>
      <c r="D12" s="37"/>
      <c r="E12" s="36"/>
      <c r="F12" s="36"/>
      <c r="G12" s="36"/>
      <c r="H12" s="36"/>
      <c r="I12" s="36"/>
    </row>
    <row r="13" spans="3:9" ht="12.75" customHeight="1" x14ac:dyDescent="0.2">
      <c r="C13" s="37"/>
      <c r="D13" s="37"/>
      <c r="E13" s="36"/>
      <c r="F13" s="36"/>
      <c r="G13" s="36"/>
      <c r="H13" s="36"/>
      <c r="I13" s="36"/>
    </row>
    <row r="14" spans="3:9" ht="12.75" customHeight="1" x14ac:dyDescent="0.2">
      <c r="C14" s="37"/>
      <c r="D14" s="37"/>
      <c r="E14" s="36"/>
      <c r="F14" s="36"/>
      <c r="G14" s="36"/>
      <c r="H14" s="36"/>
      <c r="I14" s="36"/>
    </row>
    <row r="15" spans="3:9" ht="12.75" customHeight="1" x14ac:dyDescent="0.2">
      <c r="C15" s="37"/>
      <c r="D15" s="37"/>
      <c r="E15" s="36"/>
      <c r="F15" s="36"/>
      <c r="G15" s="36"/>
      <c r="H15" s="36"/>
      <c r="I15" s="36"/>
    </row>
    <row r="16" spans="3:9" ht="12.75" customHeight="1" x14ac:dyDescent="0.2">
      <c r="C16" s="37"/>
      <c r="D16" s="37"/>
      <c r="E16" s="36"/>
      <c r="F16" s="36"/>
      <c r="G16" s="36"/>
      <c r="H16" s="36"/>
      <c r="I16" s="36"/>
    </row>
    <row r="17" spans="3:12" ht="12.75" customHeight="1" x14ac:dyDescent="0.2">
      <c r="C17" s="37"/>
      <c r="D17" s="37"/>
      <c r="E17" s="36"/>
      <c r="F17" s="36"/>
      <c r="G17" s="36"/>
      <c r="H17" s="36"/>
      <c r="I17" s="36"/>
    </row>
    <row r="18" spans="3:12" ht="14.25" x14ac:dyDescent="0.2">
      <c r="C18" s="43" t="s">
        <v>58</v>
      </c>
      <c r="D18" s="43"/>
      <c r="E18" s="43"/>
      <c r="F18" s="43"/>
      <c r="G18" s="43"/>
      <c r="H18" s="43"/>
      <c r="I18" s="43"/>
    </row>
    <row r="19" spans="3:12" x14ac:dyDescent="0.2">
      <c r="C19" s="44" t="s">
        <v>57</v>
      </c>
      <c r="D19" s="44"/>
      <c r="E19" s="44"/>
      <c r="F19" s="44"/>
      <c r="G19" s="44"/>
      <c r="H19" s="44"/>
      <c r="I19" s="44"/>
    </row>
    <row r="20" spans="3:12" x14ac:dyDescent="0.2">
      <c r="C20" s="44" t="s">
        <v>60</v>
      </c>
      <c r="D20" s="44"/>
      <c r="E20" s="44"/>
      <c r="F20" s="44"/>
      <c r="G20" s="44"/>
      <c r="H20" s="44"/>
      <c r="I20" s="44"/>
    </row>
    <row r="21" spans="3:12" ht="6" customHeight="1" thickBot="1" x14ac:dyDescent="0.25">
      <c r="C21" s="45"/>
      <c r="D21" s="45"/>
      <c r="E21" s="45"/>
      <c r="F21" s="45"/>
      <c r="G21" s="45"/>
      <c r="H21" s="45"/>
      <c r="I21" s="45"/>
    </row>
    <row r="22" spans="3:12" ht="51" customHeight="1" thickBot="1" x14ac:dyDescent="0.25">
      <c r="C22" s="30" t="s">
        <v>47</v>
      </c>
      <c r="D22" s="33" t="s">
        <v>46</v>
      </c>
      <c r="E22" s="32" t="s">
        <v>45</v>
      </c>
      <c r="F22" s="32" t="s">
        <v>44</v>
      </c>
      <c r="G22" s="32" t="s">
        <v>43</v>
      </c>
      <c r="H22" s="32" t="s">
        <v>42</v>
      </c>
      <c r="I22" s="33" t="s">
        <v>56</v>
      </c>
    </row>
    <row r="23" spans="3:12" ht="13.5" customHeight="1" thickBot="1" x14ac:dyDescent="0.25">
      <c r="C23" s="56" t="s">
        <v>55</v>
      </c>
      <c r="D23" s="53"/>
      <c r="E23" s="53"/>
      <c r="F23" s="53"/>
      <c r="G23" s="53"/>
      <c r="H23" s="53"/>
      <c r="I23" s="57"/>
    </row>
    <row r="24" spans="3:12" ht="13.5" customHeight="1" thickBot="1" x14ac:dyDescent="0.25">
      <c r="C24" s="19" t="s">
        <v>54</v>
      </c>
      <c r="D24" s="23">
        <v>185086.30000000005</v>
      </c>
      <c r="E24" s="26">
        <v>1323629.95</v>
      </c>
      <c r="F24" s="26">
        <v>1298698.19</v>
      </c>
      <c r="G24" s="26">
        <v>1203490.73</v>
      </c>
      <c r="H24" s="26">
        <f>+D24+E24-F24</f>
        <v>210018.06000000006</v>
      </c>
      <c r="I24" s="50" t="s">
        <v>53</v>
      </c>
      <c r="K24" s="35">
        <f>160951.65-69.54+24204.19</f>
        <v>185086.3</v>
      </c>
    </row>
    <row r="25" spans="3:12" ht="13.5" customHeight="1" thickBot="1" x14ac:dyDescent="0.25">
      <c r="C25" s="19" t="s">
        <v>52</v>
      </c>
      <c r="D25" s="23">
        <v>44584.859999999986</v>
      </c>
      <c r="E25" s="22">
        <v>288027.21999999997</v>
      </c>
      <c r="F25" s="22">
        <v>279534.83</v>
      </c>
      <c r="G25" s="26">
        <v>276316.87</v>
      </c>
      <c r="H25" s="26">
        <f>+D25+E25-F25</f>
        <v>53077.249999999942</v>
      </c>
      <c r="I25" s="51"/>
      <c r="K25" s="7">
        <f>4880.43+49137.75-9433.32</f>
        <v>44584.86</v>
      </c>
    </row>
    <row r="26" spans="3:12" ht="13.5" customHeight="1" thickBot="1" x14ac:dyDescent="0.25">
      <c r="C26" s="19" t="s">
        <v>51</v>
      </c>
      <c r="D26" s="23">
        <v>21523.599999999977</v>
      </c>
      <c r="E26" s="22">
        <v>237949.23</v>
      </c>
      <c r="F26" s="22">
        <v>231306.48</v>
      </c>
      <c r="G26" s="26">
        <v>244696.02</v>
      </c>
      <c r="H26" s="26">
        <f>+D26+E26-F26</f>
        <v>28166.349999999977</v>
      </c>
      <c r="I26" s="51"/>
      <c r="K26" s="35">
        <f>8.36+24946.82-4610.27+1178.69</f>
        <v>21523.599999999999</v>
      </c>
    </row>
    <row r="27" spans="3:12" ht="13.5" customHeight="1" thickBot="1" x14ac:dyDescent="0.25">
      <c r="C27" s="19" t="s">
        <v>50</v>
      </c>
      <c r="D27" s="23">
        <v>13632.419999999998</v>
      </c>
      <c r="E27" s="22">
        <v>138345.31</v>
      </c>
      <c r="F27" s="22">
        <v>132826.26999999999</v>
      </c>
      <c r="G27" s="26">
        <v>144280.43</v>
      </c>
      <c r="H27" s="26">
        <f>+D27+E27-F27</f>
        <v>19151.459999999992</v>
      </c>
      <c r="I27" s="51"/>
      <c r="K27" s="7">
        <f>376+8808.93-1618.09+519.15+6846.65-1302.02+1.8</f>
        <v>13632.419999999998</v>
      </c>
    </row>
    <row r="28" spans="3:12" ht="13.5" customHeight="1" thickBot="1" x14ac:dyDescent="0.25">
      <c r="C28" s="19" t="s">
        <v>49</v>
      </c>
      <c r="D28" s="23">
        <v>1221.4100000000108</v>
      </c>
      <c r="E28" s="22">
        <v>28785.48</v>
      </c>
      <c r="F28" s="22">
        <v>27944</v>
      </c>
      <c r="G28" s="26"/>
      <c r="H28" s="26">
        <f>+D28+E28-F28</f>
        <v>2062.8900000000103</v>
      </c>
      <c r="I28" s="52"/>
      <c r="K28" s="7">
        <f>686.28-0.26+327.5-0.24+86.96+9.44+111.73</f>
        <v>1221.4100000000001</v>
      </c>
    </row>
    <row r="29" spans="3:12" ht="13.5" customHeight="1" thickBot="1" x14ac:dyDescent="0.25">
      <c r="C29" s="19" t="s">
        <v>27</v>
      </c>
      <c r="D29" s="18">
        <f>SUM(D24:D28)</f>
        <v>266048.59000000003</v>
      </c>
      <c r="E29" s="18">
        <f>SUM(E24:E28)</f>
        <v>2016737.19</v>
      </c>
      <c r="F29" s="18">
        <f>SUM(F24:F28)</f>
        <v>1970309.77</v>
      </c>
      <c r="G29" s="18">
        <f>SUM(G24:G28)</f>
        <v>1868784.05</v>
      </c>
      <c r="H29" s="18">
        <f>SUM(H24:H28)</f>
        <v>312476.01</v>
      </c>
      <c r="I29" s="34"/>
    </row>
    <row r="30" spans="3:12" ht="13.5" customHeight="1" thickBot="1" x14ac:dyDescent="0.25">
      <c r="C30" s="53" t="s">
        <v>48</v>
      </c>
      <c r="D30" s="53"/>
      <c r="E30" s="53"/>
      <c r="F30" s="53"/>
      <c r="G30" s="53"/>
      <c r="H30" s="53"/>
      <c r="I30" s="53"/>
    </row>
    <row r="31" spans="3:12" ht="52.5" customHeight="1" thickBot="1" x14ac:dyDescent="0.25">
      <c r="C31" s="24" t="s">
        <v>47</v>
      </c>
      <c r="D31" s="33" t="s">
        <v>46</v>
      </c>
      <c r="E31" s="32" t="s">
        <v>45</v>
      </c>
      <c r="F31" s="32" t="s">
        <v>44</v>
      </c>
      <c r="G31" s="32" t="s">
        <v>43</v>
      </c>
      <c r="H31" s="32" t="s">
        <v>42</v>
      </c>
      <c r="I31" s="31" t="s">
        <v>41</v>
      </c>
    </row>
    <row r="32" spans="3:12" ht="18.75" customHeight="1" thickBot="1" x14ac:dyDescent="0.25">
      <c r="C32" s="30" t="s">
        <v>40</v>
      </c>
      <c r="D32" s="29">
        <f>94818.3099999998-7288.07+2.63</f>
        <v>87532.869999999792</v>
      </c>
      <c r="E32" s="21">
        <v>731125.92</v>
      </c>
      <c r="F32" s="21">
        <v>734064.45</v>
      </c>
      <c r="G32" s="21">
        <f>+E32</f>
        <v>731125.92</v>
      </c>
      <c r="H32" s="21">
        <f t="shared" ref="H32:H40" si="0">+D32+E32-F32</f>
        <v>84594.339999999851</v>
      </c>
      <c r="I32" s="54" t="s">
        <v>39</v>
      </c>
      <c r="J32" s="7">
        <f>87557.34-24.47+13.43+1.37+1104.81-0.45+106.97-0.04+4860.07-1.72+1201.42-0.42</f>
        <v>94818.31</v>
      </c>
      <c r="K32" s="28">
        <f>+H32-J32</f>
        <v>-10223.970000000147</v>
      </c>
      <c r="L32" s="28">
        <f>73771.87-1826.32+35+132.74+3.15+31.01-D32</f>
        <v>-15385.419999999809</v>
      </c>
    </row>
    <row r="33" spans="3:11" ht="21" customHeight="1" thickBot="1" x14ac:dyDescent="0.25">
      <c r="C33" s="19" t="s">
        <v>38</v>
      </c>
      <c r="D33" s="23">
        <v>22175.420000000013</v>
      </c>
      <c r="E33" s="26">
        <v>186506.4</v>
      </c>
      <c r="F33" s="26">
        <v>187993.33</v>
      </c>
      <c r="G33" s="21">
        <v>372597.14</v>
      </c>
      <c r="H33" s="21">
        <f t="shared" si="0"/>
        <v>20688.49000000002</v>
      </c>
      <c r="I33" s="55"/>
      <c r="J33" s="28">
        <f>22181.66-6.24</f>
        <v>22175.42</v>
      </c>
    </row>
    <row r="34" spans="3:11" ht="13.5" customHeight="1" thickBot="1" x14ac:dyDescent="0.25">
      <c r="C34" s="24" t="s">
        <v>37</v>
      </c>
      <c r="D34" s="27">
        <v>2.97859514830634E-11</v>
      </c>
      <c r="E34" s="26"/>
      <c r="F34" s="26"/>
      <c r="G34" s="21"/>
      <c r="H34" s="21">
        <f t="shared" si="0"/>
        <v>2.97859514830634E-11</v>
      </c>
      <c r="I34" s="17"/>
    </row>
    <row r="35" spans="3:11" ht="12.75" customHeight="1" thickBot="1" x14ac:dyDescent="0.25">
      <c r="C35" s="19" t="s">
        <v>36</v>
      </c>
      <c r="D35" s="23">
        <v>13322.829999999973</v>
      </c>
      <c r="E35" s="26">
        <v>103786.2</v>
      </c>
      <c r="F35" s="26">
        <v>104018.11</v>
      </c>
      <c r="G35" s="21">
        <f>+E35</f>
        <v>103786.2</v>
      </c>
      <c r="H35" s="21">
        <f t="shared" si="0"/>
        <v>13090.919999999969</v>
      </c>
      <c r="I35" s="25" t="s">
        <v>35</v>
      </c>
      <c r="J35" s="7">
        <f>13326.3-3.47</f>
        <v>13322.83</v>
      </c>
    </row>
    <row r="36" spans="3:11" ht="28.5" customHeight="1" thickBot="1" x14ac:dyDescent="0.25">
      <c r="C36" s="19" t="s">
        <v>34</v>
      </c>
      <c r="D36" s="23">
        <v>24132.240000000049</v>
      </c>
      <c r="E36" s="26">
        <v>202949.4</v>
      </c>
      <c r="F36" s="26">
        <v>204406.5</v>
      </c>
      <c r="G36" s="21">
        <v>452159.35</v>
      </c>
      <c r="H36" s="21">
        <f t="shared" si="0"/>
        <v>22675.140000000043</v>
      </c>
      <c r="I36" s="20" t="s">
        <v>33</v>
      </c>
      <c r="J36" s="7">
        <f>15385.88-507.67+4526.39</f>
        <v>19404.599999999999</v>
      </c>
      <c r="K36" s="7">
        <f>3652.85+1932.59+18553.59-6.79</f>
        <v>24132.239999999998</v>
      </c>
    </row>
    <row r="37" spans="3:11" ht="27" customHeight="1" thickBot="1" x14ac:dyDescent="0.25">
      <c r="C37" s="19" t="s">
        <v>32</v>
      </c>
      <c r="D37" s="23">
        <v>4954.9100000000035</v>
      </c>
      <c r="E37" s="22">
        <v>41617.68</v>
      </c>
      <c r="F37" s="22">
        <v>42782.29</v>
      </c>
      <c r="G37" s="21">
        <f>+E37</f>
        <v>41617.68</v>
      </c>
      <c r="H37" s="21">
        <f t="shared" si="0"/>
        <v>3790.3000000000029</v>
      </c>
      <c r="I37" s="20" t="s">
        <v>31</v>
      </c>
      <c r="J37" s="7">
        <f>4956.3-1.39</f>
        <v>4954.91</v>
      </c>
    </row>
    <row r="38" spans="3:11" ht="13.5" customHeight="1" thickBot="1" x14ac:dyDescent="0.25">
      <c r="C38" s="24" t="s">
        <v>30</v>
      </c>
      <c r="D38" s="23">
        <v>13297.26999999999</v>
      </c>
      <c r="E38" s="22">
        <v>101706.35</v>
      </c>
      <c r="F38" s="22">
        <v>102165.52</v>
      </c>
      <c r="G38" s="21">
        <f>+E38</f>
        <v>101706.35</v>
      </c>
      <c r="H38" s="21">
        <f t="shared" si="0"/>
        <v>12838.099999999991</v>
      </c>
      <c r="I38" s="25"/>
      <c r="J38" s="7">
        <f>13302.64-5.37</f>
        <v>13297.269999999999</v>
      </c>
    </row>
    <row r="39" spans="3:11" ht="13.5" customHeight="1" thickBot="1" x14ac:dyDescent="0.25">
      <c r="C39" s="24" t="s">
        <v>29</v>
      </c>
      <c r="D39" s="23">
        <f>7288.07-2.63</f>
        <v>7285.44</v>
      </c>
      <c r="E39" s="22">
        <v>72650.720000000001</v>
      </c>
      <c r="F39" s="22">
        <v>74315.69</v>
      </c>
      <c r="G39" s="21">
        <f>+E39</f>
        <v>72650.720000000001</v>
      </c>
      <c r="H39" s="21">
        <f t="shared" si="0"/>
        <v>5620.4700000000012</v>
      </c>
      <c r="I39" s="25"/>
    </row>
    <row r="40" spans="3:11" ht="13.5" thickBot="1" x14ac:dyDescent="0.25">
      <c r="C40" s="24" t="s">
        <v>28</v>
      </c>
      <c r="D40" s="23">
        <v>9520.4699999999975</v>
      </c>
      <c r="E40" s="22">
        <v>33528.089999999997</v>
      </c>
      <c r="F40" s="22">
        <v>40969.11</v>
      </c>
      <c r="G40" s="21">
        <f>+E40</f>
        <v>33528.089999999997</v>
      </c>
      <c r="H40" s="21">
        <f t="shared" si="0"/>
        <v>2079.4499999999971</v>
      </c>
      <c r="I40" s="20"/>
      <c r="J40" s="7">
        <f>428.19+1111.77</f>
        <v>1539.96</v>
      </c>
      <c r="K40" s="7">
        <f>6363.1+3157.37</f>
        <v>9520.4700000000012</v>
      </c>
    </row>
    <row r="41" spans="3:11" s="16" customFormat="1" ht="13.5" customHeight="1" thickBot="1" x14ac:dyDescent="0.25">
      <c r="C41" s="19" t="s">
        <v>27</v>
      </c>
      <c r="D41" s="18">
        <f>SUM(D32:D40)</f>
        <v>182221.44999999987</v>
      </c>
      <c r="E41" s="18">
        <f>SUM(E32:E40)</f>
        <v>1473870.76</v>
      </c>
      <c r="F41" s="18">
        <f>SUM(F32:F40)</f>
        <v>1490715</v>
      </c>
      <c r="G41" s="18">
        <f>SUM(G32:G40)</f>
        <v>1909171.45</v>
      </c>
      <c r="H41" s="18">
        <f>SUM(H32:H40)</f>
        <v>165377.20999999985</v>
      </c>
      <c r="I41" s="17"/>
    </row>
    <row r="42" spans="3:11" ht="13.5" customHeight="1" thickBot="1" x14ac:dyDescent="0.25">
      <c r="C42" s="46" t="s">
        <v>26</v>
      </c>
      <c r="D42" s="46"/>
      <c r="E42" s="46"/>
      <c r="F42" s="46"/>
      <c r="G42" s="46"/>
      <c r="H42" s="46"/>
      <c r="I42" s="46"/>
    </row>
    <row r="43" spans="3:11" ht="35.25" customHeight="1" thickBot="1" x14ac:dyDescent="0.25">
      <c r="C43" s="15" t="s">
        <v>25</v>
      </c>
      <c r="D43" s="47" t="s">
        <v>24</v>
      </c>
      <c r="E43" s="48"/>
      <c r="F43" s="48"/>
      <c r="G43" s="48"/>
      <c r="H43" s="49"/>
      <c r="I43" s="14" t="s">
        <v>23</v>
      </c>
    </row>
    <row r="44" spans="3:11" ht="20.25" customHeight="1" x14ac:dyDescent="0.3">
      <c r="C44" s="13" t="s">
        <v>22</v>
      </c>
      <c r="D44" s="13"/>
      <c r="E44" s="13"/>
      <c r="F44" s="13"/>
      <c r="G44" s="13"/>
      <c r="H44" s="12">
        <f>+H29+H41</f>
        <v>477853.21999999986</v>
      </c>
    </row>
    <row r="45" spans="3:11" ht="15" hidden="1" x14ac:dyDescent="0.25">
      <c r="C45" s="11" t="s">
        <v>21</v>
      </c>
      <c r="D45" s="11"/>
    </row>
    <row r="46" spans="3:11" ht="12.75" customHeight="1" x14ac:dyDescent="0.2">
      <c r="C46" s="10" t="s">
        <v>20</v>
      </c>
    </row>
    <row r="47" spans="3:11" ht="12.75" customHeight="1" x14ac:dyDescent="0.2"/>
    <row r="48" spans="3:11" x14ac:dyDescent="0.2">
      <c r="D48" s="9"/>
      <c r="E48" s="9"/>
      <c r="F48" s="9"/>
    </row>
    <row r="49" spans="4:8" x14ac:dyDescent="0.2">
      <c r="D49" s="9"/>
    </row>
    <row r="50" spans="4:8" x14ac:dyDescent="0.2">
      <c r="H50" s="9"/>
    </row>
  </sheetData>
  <mergeCells count="10">
    <mergeCell ref="D43:H43"/>
    <mergeCell ref="I24:I28"/>
    <mergeCell ref="C30:I30"/>
    <mergeCell ref="I32:I33"/>
    <mergeCell ref="C23:I23"/>
    <mergeCell ref="C18:I18"/>
    <mergeCell ref="C19:I19"/>
    <mergeCell ref="C20:I20"/>
    <mergeCell ref="C21:I21"/>
    <mergeCell ref="C42:I4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4"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58" t="s">
        <v>19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18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17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" t="s">
        <v>16</v>
      </c>
      <c r="B16" s="5" t="s">
        <v>15</v>
      </c>
      <c r="C16" s="5" t="s">
        <v>14</v>
      </c>
      <c r="D16" s="5" t="s">
        <v>13</v>
      </c>
      <c r="E16" s="5" t="s">
        <v>12</v>
      </c>
      <c r="F16" s="6" t="s">
        <v>11</v>
      </c>
      <c r="G16" s="6" t="s">
        <v>10</v>
      </c>
      <c r="H16" s="5" t="s">
        <v>9</v>
      </c>
      <c r="I16" s="5" t="s">
        <v>8</v>
      </c>
    </row>
    <row r="17" spans="1:9" x14ac:dyDescent="0.25">
      <c r="A17" s="4" t="s">
        <v>7</v>
      </c>
      <c r="B17" s="3">
        <v>-289.59051999999997</v>
      </c>
      <c r="C17" s="3"/>
      <c r="D17" s="3">
        <v>186.50640000000001</v>
      </c>
      <c r="E17" s="3">
        <v>187.99332999999999</v>
      </c>
      <c r="F17" s="3">
        <v>5.8650000000000002</v>
      </c>
      <c r="G17" s="3">
        <v>372.59714000000002</v>
      </c>
      <c r="H17" s="2">
        <v>20.688490000000002</v>
      </c>
      <c r="I17" s="2">
        <f>B17+D17+F17-G17</f>
        <v>-469.81626</v>
      </c>
    </row>
    <row r="19" spans="1:9" x14ac:dyDescent="0.25">
      <c r="A19" t="s">
        <v>6</v>
      </c>
    </row>
    <row r="20" spans="1:9" x14ac:dyDescent="0.25">
      <c r="A20" s="1" t="s">
        <v>5</v>
      </c>
      <c r="B20" s="1"/>
    </row>
    <row r="21" spans="1:9" x14ac:dyDescent="0.25">
      <c r="A21" s="1" t="s">
        <v>4</v>
      </c>
      <c r="B21" s="1"/>
    </row>
    <row r="22" spans="1:9" x14ac:dyDescent="0.25">
      <c r="A22" s="1" t="s">
        <v>3</v>
      </c>
      <c r="B22" s="1"/>
    </row>
    <row r="23" spans="1:9" x14ac:dyDescent="0.25">
      <c r="A23" s="1" t="s">
        <v>2</v>
      </c>
      <c r="B23" s="1"/>
    </row>
    <row r="24" spans="1:9" x14ac:dyDescent="0.25">
      <c r="A24" s="1" t="s">
        <v>1</v>
      </c>
      <c r="B24" s="1"/>
    </row>
    <row r="25" spans="1:9" x14ac:dyDescent="0.25">
      <c r="A25" s="1" t="s">
        <v>0</v>
      </c>
      <c r="B25" s="1"/>
    </row>
    <row r="26" spans="1:9" x14ac:dyDescent="0.25">
      <c r="A26" s="1"/>
      <c r="B26" s="1"/>
    </row>
    <row r="27" spans="1:9" x14ac:dyDescent="0.25">
      <c r="A27" s="1"/>
      <c r="B27" s="1"/>
    </row>
    <row r="28" spans="1:9" x14ac:dyDescent="0.25">
      <c r="A28" s="1"/>
      <c r="B28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Заречная12</vt:lpstr>
      <vt:lpstr>Заречная 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2018-04-02T07:31:15Z</dcterms:created>
  <dcterms:modified xsi:type="dcterms:W3CDTF">2018-04-03T09:21:40Z</dcterms:modified>
</cp:coreProperties>
</file>