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Кленовая5 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3" i="1" l="1"/>
  <c r="H24" i="1"/>
  <c r="K24" i="1"/>
  <c r="H25" i="1"/>
  <c r="K25" i="1"/>
  <c r="H26" i="1"/>
  <c r="K26" i="1"/>
  <c r="E27" i="1"/>
  <c r="H27" i="1" s="1"/>
  <c r="F27" i="1"/>
  <c r="G27" i="1"/>
  <c r="K27" i="1"/>
  <c r="D28" i="1"/>
  <c r="E28" i="1"/>
  <c r="F28" i="1"/>
  <c r="G28" i="1"/>
  <c r="G31" i="1"/>
  <c r="H31" i="1"/>
  <c r="J31" i="1"/>
  <c r="K31" i="1"/>
  <c r="H32" i="1"/>
  <c r="H41" i="1" s="1"/>
  <c r="H33" i="1"/>
  <c r="H34" i="1"/>
  <c r="H35" i="1"/>
  <c r="J35" i="1"/>
  <c r="G36" i="1"/>
  <c r="H36" i="1"/>
  <c r="G37" i="1"/>
  <c r="H37" i="1"/>
  <c r="E38" i="1"/>
  <c r="F38" i="1"/>
  <c r="F41" i="1" s="1"/>
  <c r="G38" i="1"/>
  <c r="H38" i="1"/>
  <c r="E39" i="1"/>
  <c r="F39" i="1"/>
  <c r="G39" i="1"/>
  <c r="H39" i="1"/>
  <c r="G40" i="1"/>
  <c r="H40" i="1"/>
  <c r="D41" i="1"/>
  <c r="E41" i="1"/>
  <c r="E49" i="1" s="1"/>
  <c r="G41" i="1"/>
  <c r="G49" i="1"/>
  <c r="H50" i="1"/>
  <c r="H28" i="1" l="1"/>
  <c r="H44" i="1" s="1"/>
</calcChain>
</file>

<file path=xl/sharedStrings.xml><?xml version="1.0" encoding="utf-8"?>
<sst xmlns="http://schemas.openxmlformats.org/spreadsheetml/2006/main" count="70" uniqueCount="63">
  <si>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</si>
  <si>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</si>
  <si>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</si>
  <si>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</si>
  <si>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</si>
  <si>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</si>
  <si>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</si>
  <si>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</si>
  <si>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</si>
  <si>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</si>
  <si>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</si>
  <si>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</si>
  <si>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</si>
  <si>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</si>
  <si>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</si>
  <si>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</si>
  <si>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</si>
  <si>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</si>
  <si>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</si>
  <si>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</si>
  <si>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</si>
  <si>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</si>
  <si>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</si>
  <si>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Н/2009-78 от 01.04.2009г.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</si>
  <si>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</si>
  <si>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</si>
  <si>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</si>
  <si>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</si>
  <si>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</si>
  <si>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</si>
  <si>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</si>
  <si>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</si>
  <si>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</si>
  <si>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</si>
  <si>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</si>
  <si>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</si>
  <si>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</si>
  <si>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"СТЭК",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</si>
  <si>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</si>
  <si>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</si>
  <si>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</si>
  <si>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5/3 по ул. Кленовая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</si>
  <si>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</si>
  <si>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</si>
  <si>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</si>
  <si>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- 331.43р</t>
  </si>
  <si>
    <t>ремонт кровли - 3746.81р.</t>
  </si>
  <si>
    <t>работы по электрикe - 446.32р.</t>
  </si>
  <si>
    <t>установка адресной таблички - 944.00 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</si>
  <si>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5.47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</si>
  <si>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</si>
  <si>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</si>
  <si>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</si>
  <si>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</si>
  <si>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</si>
  <si>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</si>
  <si>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</si>
  <si>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</si>
  <si>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</si>
  <si>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</si>
  <si>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5/3 по ул. Кленовая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</si>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</sst>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6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0" fontId="18" fillId="0" borderId="0" xfId="1" applyFont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50"/>
  <sheetViews>
    <sheetView topLeftCell="C12" zoomScaleNormal="100" workbookViewId="0">
      <selection activeCell="F27" sqref="F2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4.71093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44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27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4.25" x14ac:dyDescent="0.2">
      <c r="C17" s="42" t="s">
        <v>43</v>
      </c>
      <c r="D17" s="42"/>
      <c r="E17" s="42"/>
      <c r="F17" s="42"/>
      <c r="G17" s="42"/>
      <c r="H17" s="42"/>
      <c r="I17" s="42"/>
    </row>
    <row r="18" spans="3:11" x14ac:dyDescent="0.2">
      <c r="C18" s="43" t="s">
        <v>42</v>
      </c>
      <c r="D18" s="43"/>
      <c r="E18" s="43"/>
      <c r="F18" s="43"/>
      <c r="G18" s="43"/>
      <c r="H18" s="43"/>
      <c r="I18" s="43"/>
    </row>
    <row r="19" spans="3:11" x14ac:dyDescent="0.2">
      <c r="C19" s="43" t="s">
        <v>41</v>
      </c>
      <c r="D19" s="43"/>
      <c r="E19" s="43"/>
      <c r="F19" s="43"/>
      <c r="G19" s="43"/>
      <c r="H19" s="43"/>
      <c r="I19" s="43"/>
    </row>
    <row r="20" spans="3:11" ht="6" customHeight="1" thickBot="1" x14ac:dyDescent="0.25">
      <c r="C20" s="48"/>
      <c r="D20" s="48"/>
      <c r="E20" s="48"/>
      <c r="F20" s="48"/>
      <c r="G20" s="48"/>
      <c r="H20" s="48"/>
      <c r="I20" s="48"/>
    </row>
    <row r="21" spans="3:11" ht="50.25" customHeight="1" thickBot="1" x14ac:dyDescent="0.25">
      <c r="C21" s="25" t="s">
        <v>31</v>
      </c>
      <c r="D21" s="28" t="s">
        <v>30</v>
      </c>
      <c r="E21" s="27" t="s">
        <v>29</v>
      </c>
      <c r="F21" s="27" t="s">
        <v>28</v>
      </c>
      <c r="G21" s="27" t="s">
        <v>27</v>
      </c>
      <c r="H21" s="27" t="s">
        <v>26</v>
      </c>
      <c r="I21" s="28" t="s">
        <v>40</v>
      </c>
    </row>
    <row r="22" spans="3:11" ht="13.5" customHeight="1" thickBot="1" x14ac:dyDescent="0.25">
      <c r="C22" s="45" t="s">
        <v>39</v>
      </c>
      <c r="D22" s="46"/>
      <c r="E22" s="46"/>
      <c r="F22" s="46"/>
      <c r="G22" s="46"/>
      <c r="H22" s="46"/>
      <c r="I22" s="47"/>
    </row>
    <row r="23" spans="3:11" ht="13.5" customHeight="1" thickBot="1" x14ac:dyDescent="0.25">
      <c r="C23" s="13" t="s">
        <v>38</v>
      </c>
      <c r="D23" s="17">
        <v>21458.01999999996</v>
      </c>
      <c r="E23" s="21">
        <v>252170.59</v>
      </c>
      <c r="F23" s="21">
        <v>251151.15</v>
      </c>
      <c r="G23" s="21">
        <v>259098.03</v>
      </c>
      <c r="H23" s="21">
        <f>+D23+E23-F23</f>
        <v>22477.459999999992</v>
      </c>
      <c r="I23" s="39" t="s">
        <v>37</v>
      </c>
      <c r="K23" s="30">
        <v>36149.199999999997</v>
      </c>
    </row>
    <row r="24" spans="3:11" ht="13.5" customHeight="1" thickBot="1" x14ac:dyDescent="0.25">
      <c r="C24" s="13" t="s">
        <v>36</v>
      </c>
      <c r="D24" s="17">
        <v>2494.300000000032</v>
      </c>
      <c r="E24" s="16">
        <v>100703.89</v>
      </c>
      <c r="F24" s="16">
        <v>89749.92</v>
      </c>
      <c r="G24" s="21">
        <v>94743.97</v>
      </c>
      <c r="H24" s="21">
        <f>+D24+E24-F24</f>
        <v>13448.270000000033</v>
      </c>
      <c r="I24" s="40"/>
      <c r="K24" s="1">
        <f>6697.13-701.37</f>
        <v>5995.76</v>
      </c>
    </row>
    <row r="25" spans="3:11" ht="13.5" customHeight="1" thickBot="1" x14ac:dyDescent="0.25">
      <c r="C25" s="13" t="s">
        <v>35</v>
      </c>
      <c r="D25" s="17">
        <v>3148.3300000000163</v>
      </c>
      <c r="E25" s="16">
        <v>55217.53</v>
      </c>
      <c r="F25" s="16">
        <v>49819.69</v>
      </c>
      <c r="G25" s="21">
        <v>37227.81</v>
      </c>
      <c r="H25" s="21">
        <f>+D25+E25-F25</f>
        <v>8546.1700000000128</v>
      </c>
      <c r="I25" s="40"/>
      <c r="K25" s="1">
        <f>3769-154.78</f>
        <v>3614.22</v>
      </c>
    </row>
    <row r="26" spans="3:11" ht="13.5" customHeight="1" thickBot="1" x14ac:dyDescent="0.25">
      <c r="C26" s="13" t="s">
        <v>34</v>
      </c>
      <c r="D26" s="17">
        <v>2023.0900000000038</v>
      </c>
      <c r="E26" s="16">
        <v>41652.39</v>
      </c>
      <c r="F26" s="16">
        <v>37825.129999999997</v>
      </c>
      <c r="G26" s="21">
        <v>31421.200000000001</v>
      </c>
      <c r="H26" s="21">
        <f>+D26+E26-F26</f>
        <v>5850.3500000000058</v>
      </c>
      <c r="I26" s="40"/>
      <c r="K26" s="1">
        <f>924.64-96.84+1322.83-54.32</f>
        <v>2096.31</v>
      </c>
    </row>
    <row r="27" spans="3:11" ht="13.5" customHeight="1" thickBot="1" x14ac:dyDescent="0.25">
      <c r="C27" s="13" t="s">
        <v>33</v>
      </c>
      <c r="D27" s="17">
        <v>184.66000000000349</v>
      </c>
      <c r="E27" s="16">
        <f>310.08+129.31+2035.44</f>
        <v>2474.83</v>
      </c>
      <c r="F27" s="16">
        <f>1892.58+319.64+143.61</f>
        <v>2355.83</v>
      </c>
      <c r="G27" s="21">
        <f>+E27</f>
        <v>2474.83</v>
      </c>
      <c r="H27" s="21">
        <f>+D27+E27-F27</f>
        <v>303.66000000000349</v>
      </c>
      <c r="I27" s="41"/>
      <c r="K27" s="1">
        <f>159.11+418.83</f>
        <v>577.94000000000005</v>
      </c>
    </row>
    <row r="28" spans="3:11" ht="13.5" customHeight="1" thickBot="1" x14ac:dyDescent="0.25">
      <c r="C28" s="13" t="s">
        <v>8</v>
      </c>
      <c r="D28" s="12">
        <f>SUM(D23:D27)</f>
        <v>29308.400000000016</v>
      </c>
      <c r="E28" s="12">
        <f>SUM(E23:E27)</f>
        <v>452219.23000000004</v>
      </c>
      <c r="F28" s="12">
        <f>SUM(F23:F27)</f>
        <v>430901.72000000003</v>
      </c>
      <c r="G28" s="12">
        <f>SUM(G23:G27)</f>
        <v>424965.84</v>
      </c>
      <c r="H28" s="12">
        <f>SUM(H23:H27)</f>
        <v>50625.910000000047</v>
      </c>
      <c r="I28" s="29"/>
    </row>
    <row r="29" spans="3:11" ht="13.5" customHeight="1" thickBot="1" x14ac:dyDescent="0.25">
      <c r="C29" s="44" t="s">
        <v>32</v>
      </c>
      <c r="D29" s="44"/>
      <c r="E29" s="44"/>
      <c r="F29" s="44"/>
      <c r="G29" s="44"/>
      <c r="H29" s="44"/>
      <c r="I29" s="44"/>
    </row>
    <row r="30" spans="3:11" ht="52.5" customHeight="1" thickBot="1" x14ac:dyDescent="0.25">
      <c r="C30" s="19" t="s">
        <v>31</v>
      </c>
      <c r="D30" s="28" t="s">
        <v>30</v>
      </c>
      <c r="E30" s="27" t="s">
        <v>29</v>
      </c>
      <c r="F30" s="27" t="s">
        <v>28</v>
      </c>
      <c r="G30" s="27" t="s">
        <v>27</v>
      </c>
      <c r="H30" s="27" t="s">
        <v>26</v>
      </c>
      <c r="I30" s="26" t="s">
        <v>25</v>
      </c>
    </row>
    <row r="31" spans="3:11" ht="21" customHeight="1" thickBot="1" x14ac:dyDescent="0.25">
      <c r="C31" s="25" t="s">
        <v>24</v>
      </c>
      <c r="D31" s="24">
        <v>9940.4700000000012</v>
      </c>
      <c r="E31" s="15">
        <v>237837.72</v>
      </c>
      <c r="F31" s="15">
        <v>225733.94</v>
      </c>
      <c r="G31" s="15">
        <f>+E31</f>
        <v>237837.72</v>
      </c>
      <c r="H31" s="15">
        <f t="shared" ref="H31:H40" si="0">+D31+E31-F31</f>
        <v>22044.25</v>
      </c>
      <c r="I31" s="49" t="s">
        <v>23</v>
      </c>
      <c r="J31" s="23">
        <f>10832.05-0.2-D31</f>
        <v>891.37999999999738</v>
      </c>
      <c r="K31" s="23">
        <f>13850.1+238.08+62.19-H31</f>
        <v>-7893.8799999999992</v>
      </c>
    </row>
    <row r="32" spans="3:11" ht="14.25" customHeight="1" thickBot="1" x14ac:dyDescent="0.25">
      <c r="C32" s="13" t="s">
        <v>22</v>
      </c>
      <c r="D32" s="17">
        <v>2095.1500000000087</v>
      </c>
      <c r="E32" s="21">
        <v>50311.8</v>
      </c>
      <c r="F32" s="21">
        <v>47743.83</v>
      </c>
      <c r="G32" s="15">
        <v>5468.56</v>
      </c>
      <c r="H32" s="15">
        <f t="shared" si="0"/>
        <v>4663.1200000000099</v>
      </c>
      <c r="I32" s="50"/>
    </row>
    <row r="33" spans="3:11" ht="13.5" customHeight="1" thickBot="1" x14ac:dyDescent="0.25">
      <c r="C33" s="19" t="s">
        <v>21</v>
      </c>
      <c r="D33" s="22">
        <v>0</v>
      </c>
      <c r="E33" s="21"/>
      <c r="F33" s="21"/>
      <c r="G33" s="15"/>
      <c r="H33" s="15">
        <f t="shared" si="0"/>
        <v>0</v>
      </c>
      <c r="I33" s="11"/>
    </row>
    <row r="34" spans="3:11" ht="12.75" hidden="1" customHeight="1" thickBot="1" x14ac:dyDescent="0.25">
      <c r="C34" s="13" t="s">
        <v>20</v>
      </c>
      <c r="D34" s="17">
        <v>0</v>
      </c>
      <c r="E34" s="21"/>
      <c r="F34" s="21"/>
      <c r="G34" s="15"/>
      <c r="H34" s="15">
        <f t="shared" si="0"/>
        <v>0</v>
      </c>
      <c r="I34" s="18" t="s">
        <v>19</v>
      </c>
    </row>
    <row r="35" spans="3:11" ht="27.75" customHeight="1" thickBot="1" x14ac:dyDescent="0.25">
      <c r="C35" s="13" t="s">
        <v>18</v>
      </c>
      <c r="D35" s="17">
        <v>2281.1599999999889</v>
      </c>
      <c r="E35" s="21">
        <v>54747.360000000001</v>
      </c>
      <c r="F35" s="21">
        <v>51954.11</v>
      </c>
      <c r="G35" s="15">
        <v>50580.87</v>
      </c>
      <c r="H35" s="15">
        <f t="shared" si="0"/>
        <v>5074.4099999999889</v>
      </c>
      <c r="I35" s="14" t="s">
        <v>17</v>
      </c>
      <c r="J35" s="1">
        <f>2436.53-0.04</f>
        <v>2436.4900000000002</v>
      </c>
      <c r="K35" s="1">
        <v>3188.13</v>
      </c>
    </row>
    <row r="36" spans="3:11" ht="28.5" customHeight="1" thickBot="1" x14ac:dyDescent="0.25">
      <c r="C36" s="13" t="s">
        <v>16</v>
      </c>
      <c r="D36" s="17">
        <v>40.000000000000227</v>
      </c>
      <c r="E36" s="20">
        <v>1663.2</v>
      </c>
      <c r="F36" s="20">
        <v>1549.23</v>
      </c>
      <c r="G36" s="15">
        <f>+E36</f>
        <v>1663.2</v>
      </c>
      <c r="H36" s="15">
        <f t="shared" si="0"/>
        <v>153.97000000000025</v>
      </c>
      <c r="I36" s="14" t="s">
        <v>15</v>
      </c>
    </row>
    <row r="37" spans="3:11" ht="13.5" customHeight="1" thickBot="1" x14ac:dyDescent="0.25">
      <c r="C37" s="19" t="s">
        <v>14</v>
      </c>
      <c r="D37" s="17">
        <v>1407.5799999999981</v>
      </c>
      <c r="E37" s="16">
        <v>24653.96</v>
      </c>
      <c r="F37" s="16">
        <v>24916.19</v>
      </c>
      <c r="G37" s="15">
        <f>+E37</f>
        <v>24653.96</v>
      </c>
      <c r="H37" s="15">
        <f t="shared" si="0"/>
        <v>1145.3499999999985</v>
      </c>
      <c r="I37" s="18"/>
    </row>
    <row r="38" spans="3:11" ht="13.5" customHeight="1" thickBot="1" x14ac:dyDescent="0.25">
      <c r="C38" s="19" t="s">
        <v>13</v>
      </c>
      <c r="D38" s="17">
        <v>-476.80000000000109</v>
      </c>
      <c r="E38" s="16">
        <f>3975.16+2411.88</f>
        <v>6387.04</v>
      </c>
      <c r="F38" s="16">
        <f>2167.49+3742.78</f>
        <v>5910.27</v>
      </c>
      <c r="G38" s="15">
        <f>+E38</f>
        <v>6387.04</v>
      </c>
      <c r="H38" s="15">
        <f t="shared" si="0"/>
        <v>-3.0000000001564331E-2</v>
      </c>
      <c r="I38" s="18"/>
    </row>
    <row r="39" spans="3:11" ht="13.5" customHeight="1" thickBot="1" x14ac:dyDescent="0.25">
      <c r="C39" s="19" t="s">
        <v>12</v>
      </c>
      <c r="D39" s="17">
        <v>170.5600000000004</v>
      </c>
      <c r="E39" s="16">
        <f>3321.51+907.58</f>
        <v>4229.09</v>
      </c>
      <c r="F39" s="16">
        <f>3128.39+865.14</f>
        <v>3993.5299999999997</v>
      </c>
      <c r="G39" s="15">
        <f>+E39</f>
        <v>4229.09</v>
      </c>
      <c r="H39" s="15">
        <f t="shared" si="0"/>
        <v>406.1200000000008</v>
      </c>
      <c r="I39" s="18" t="s">
        <v>11</v>
      </c>
    </row>
    <row r="40" spans="3:11" ht="13.5" customHeight="1" thickBot="1" x14ac:dyDescent="0.25">
      <c r="C40" s="13" t="s">
        <v>10</v>
      </c>
      <c r="D40" s="17">
        <v>214.68000000000029</v>
      </c>
      <c r="E40" s="16">
        <v>7345.8</v>
      </c>
      <c r="F40" s="16">
        <v>6879.51</v>
      </c>
      <c r="G40" s="15">
        <f>+E40</f>
        <v>7345.8</v>
      </c>
      <c r="H40" s="15">
        <f t="shared" si="0"/>
        <v>680.97000000000025</v>
      </c>
      <c r="I40" s="14" t="s">
        <v>9</v>
      </c>
    </row>
    <row r="41" spans="3:11" s="10" customFormat="1" ht="13.5" customHeight="1" thickBot="1" x14ac:dyDescent="0.25">
      <c r="C41" s="13" t="s">
        <v>8</v>
      </c>
      <c r="D41" s="12">
        <f>SUM(D31:D40)</f>
        <v>15672.799999999996</v>
      </c>
      <c r="E41" s="12">
        <f>SUM(E31:E40)</f>
        <v>387175.97000000003</v>
      </c>
      <c r="F41" s="12">
        <f>SUM(F31:F40)</f>
        <v>368680.61000000004</v>
      </c>
      <c r="G41" s="12">
        <f>SUM(G31:G40)</f>
        <v>338166.24000000005</v>
      </c>
      <c r="H41" s="12">
        <f>SUM(H31:H40)</f>
        <v>34168.160000000003</v>
      </c>
      <c r="I41" s="11"/>
    </row>
    <row r="42" spans="3:11" ht="13.5" customHeight="1" thickBot="1" x14ac:dyDescent="0.25">
      <c r="C42" s="51" t="s">
        <v>7</v>
      </c>
      <c r="D42" s="51"/>
      <c r="E42" s="51"/>
      <c r="F42" s="51"/>
      <c r="G42" s="51"/>
      <c r="H42" s="51"/>
      <c r="I42" s="51"/>
    </row>
    <row r="43" spans="3:11" ht="28.5" customHeight="1" thickBot="1" x14ac:dyDescent="0.25">
      <c r="C43" s="9" t="s">
        <v>6</v>
      </c>
      <c r="D43" s="38" t="s">
        <v>5</v>
      </c>
      <c r="E43" s="38"/>
      <c r="F43" s="38"/>
      <c r="G43" s="38"/>
      <c r="H43" s="38"/>
      <c r="I43" s="8" t="s">
        <v>4</v>
      </c>
    </row>
    <row r="44" spans="3:11" ht="21" customHeight="1" x14ac:dyDescent="0.3">
      <c r="C44" s="7" t="s">
        <v>3</v>
      </c>
      <c r="D44" s="7"/>
      <c r="E44" s="7"/>
      <c r="F44" s="7"/>
      <c r="G44" s="7"/>
      <c r="H44" s="6">
        <f>+H28+H41</f>
        <v>84794.070000000051</v>
      </c>
    </row>
    <row r="45" spans="3:11" ht="15" hidden="1" x14ac:dyDescent="0.25">
      <c r="C45" s="5" t="s">
        <v>2</v>
      </c>
      <c r="D45" s="5"/>
    </row>
    <row r="46" spans="3:11" ht="12.75" hidden="1" customHeight="1" x14ac:dyDescent="0.2">
      <c r="C46" s="4" t="s">
        <v>1</v>
      </c>
    </row>
    <row r="47" spans="3:11" ht="12.75" customHeight="1" x14ac:dyDescent="0.2"/>
    <row r="48" spans="3:11" x14ac:dyDescent="0.2">
      <c r="D48" s="3"/>
      <c r="E48" s="3"/>
      <c r="F48" s="3"/>
    </row>
    <row r="49" spans="3:8" x14ac:dyDescent="0.2">
      <c r="C49" s="2" t="s">
        <v>0</v>
      </c>
      <c r="D49" s="3"/>
      <c r="E49" s="3">
        <f>+E41+E28+5580</f>
        <v>844975.20000000007</v>
      </c>
      <c r="F49" s="3"/>
      <c r="G49" s="3">
        <f>+G41+G28</f>
        <v>763132.08000000007</v>
      </c>
    </row>
    <row r="50" spans="3:8" hidden="1" x14ac:dyDescent="0.2">
      <c r="H50" s="3">
        <f>5074.41+680.97+153.97-0.01-0.02+4663.12+22044.25+1145.35+327.45+78.67</f>
        <v>34168.159999999996</v>
      </c>
    </row>
  </sheetData>
  <mergeCells count="10">
    <mergeCell ref="D43:H43"/>
    <mergeCell ref="I23:I27"/>
    <mergeCell ref="C17:I17"/>
    <mergeCell ref="C18:I18"/>
    <mergeCell ref="C29:I29"/>
    <mergeCell ref="C22:I22"/>
    <mergeCell ref="C20:I20"/>
    <mergeCell ref="C19:I19"/>
    <mergeCell ref="I31:I32"/>
    <mergeCell ref="C42:I4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3"/>
  <sheetViews>
    <sheetView tabSelected="1" topLeftCell="A7" zoomScaleNormal="100" zoomScaleSheetLayoutView="120" workbookViewId="0">
      <selection activeCell="F23" sqref="F23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4.28515625" style="52" customWidth="1"/>
    <col min="10" max="16384" width="9.140625" style="52"/>
  </cols>
  <sheetData>
    <row r="13" spans="1:9" x14ac:dyDescent="0.25">
      <c r="A13" s="59" t="s">
        <v>62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61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60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57" t="s">
        <v>59</v>
      </c>
      <c r="B16" s="57" t="s">
        <v>58</v>
      </c>
      <c r="C16" s="57" t="s">
        <v>57</v>
      </c>
      <c r="D16" s="57" t="s">
        <v>56</v>
      </c>
      <c r="E16" s="57" t="s">
        <v>55</v>
      </c>
      <c r="F16" s="58" t="s">
        <v>54</v>
      </c>
      <c r="G16" s="58" t="s">
        <v>53</v>
      </c>
      <c r="H16" s="57" t="s">
        <v>52</v>
      </c>
      <c r="I16" s="57" t="s">
        <v>51</v>
      </c>
    </row>
    <row r="17" spans="1:9" x14ac:dyDescent="0.25">
      <c r="A17" s="56" t="s">
        <v>50</v>
      </c>
      <c r="B17" s="55">
        <v>-40.625529999999998</v>
      </c>
      <c r="C17" s="55"/>
      <c r="D17" s="55">
        <v>50.311799999999998</v>
      </c>
      <c r="E17" s="55">
        <v>47.743830000000003</v>
      </c>
      <c r="F17" s="55">
        <v>5.58</v>
      </c>
      <c r="G17" s="55">
        <v>5.4685600000000001</v>
      </c>
      <c r="H17" s="54">
        <v>4.6631200000000002</v>
      </c>
      <c r="I17" s="54">
        <f>B17+D17+F17-G17</f>
        <v>9.7977100000000004</v>
      </c>
    </row>
    <row r="19" spans="1:9" x14ac:dyDescent="0.25">
      <c r="A19" s="52" t="s">
        <v>49</v>
      </c>
    </row>
    <row r="20" spans="1:9" x14ac:dyDescent="0.25">
      <c r="A20" s="52" t="s">
        <v>48</v>
      </c>
    </row>
    <row r="21" spans="1:9" x14ac:dyDescent="0.25">
      <c r="A21" s="52" t="s">
        <v>47</v>
      </c>
    </row>
    <row r="22" spans="1:9" x14ac:dyDescent="0.25">
      <c r="A22" s="53" t="s">
        <v>46</v>
      </c>
    </row>
    <row r="23" spans="1:9" x14ac:dyDescent="0.25">
      <c r="A23" s="52" t="s">
        <v>45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2019-03-19T09:01:30Z</dcterms:created>
  <dcterms:modified xsi:type="dcterms:W3CDTF">2019-03-20T08:22:34Z</dcterms:modified>
</cp:coreProperties>
</file>