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Молодежная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5" i="1" l="1"/>
  <c r="H25" i="1"/>
  <c r="K25" i="1"/>
  <c r="H26" i="1"/>
  <c r="K26" i="1"/>
  <c r="H27" i="1"/>
  <c r="K27" i="1"/>
  <c r="H28" i="1"/>
  <c r="K28" i="1"/>
  <c r="E29" i="1"/>
  <c r="H29" i="1" s="1"/>
  <c r="H30" i="1" s="1"/>
  <c r="F29" i="1"/>
  <c r="G29" i="1"/>
  <c r="K29" i="1"/>
  <c r="D30" i="1"/>
  <c r="E30" i="1"/>
  <c r="F30" i="1"/>
  <c r="G30" i="1"/>
  <c r="G33" i="1"/>
  <c r="H33" i="1"/>
  <c r="J33" i="1"/>
  <c r="K33" i="1"/>
  <c r="H34" i="1"/>
  <c r="H35" i="1"/>
  <c r="H36" i="1"/>
  <c r="H37" i="1"/>
  <c r="J37" i="1"/>
  <c r="K37" i="1"/>
  <c r="G38" i="1"/>
  <c r="H38" i="1"/>
  <c r="G39" i="1"/>
  <c r="H39" i="1"/>
  <c r="G40" i="1"/>
  <c r="H40" i="1"/>
  <c r="E41" i="1"/>
  <c r="H41" i="1" s="1"/>
  <c r="H44" i="1" s="1"/>
  <c r="F41" i="1"/>
  <c r="G41" i="1"/>
  <c r="E42" i="1"/>
  <c r="H42" i="1" s="1"/>
  <c r="F42" i="1"/>
  <c r="G42" i="1"/>
  <c r="J42" i="1"/>
  <c r="K42" i="1"/>
  <c r="H43" i="1"/>
  <c r="D44" i="1"/>
  <c r="E44" i="1"/>
  <c r="F44" i="1"/>
  <c r="G44" i="1"/>
  <c r="H52" i="1"/>
  <c r="E53" i="1"/>
  <c r="G53" i="1"/>
  <c r="H47" i="1" l="1"/>
</calcChain>
</file>

<file path=xl/sharedStrings.xml><?xml version="1.0" encoding="utf-8"?>
<sst xmlns="http://schemas.openxmlformats.org/spreadsheetml/2006/main" count="71" uniqueCount="64">
  <si>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</si>
  <si>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</si>
  <si>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</si>
  <si>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</si>
  <si>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</si>
  <si>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</si>
  <si>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</si>
  <si>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</si>
  <si>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</si>
  <si>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</si>
  <si>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</si>
  <si>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</si>
  <si>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</si>
  <si>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</si>
  <si>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</si>
  <si>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</si>
  <si>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</si>
  <si>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</si>
  <si>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</si>
  <si>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</si>
  <si>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</si>
  <si>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</si>
  <si>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</si>
  <si>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</si>
  <si>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Н/2008-16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</si>
  <si>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</si>
  <si>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</si>
  <si>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</si>
  <si>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</si>
  <si>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</si>
  <si>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</si>
  <si>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</si>
  <si>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</si>
  <si>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</si>
  <si>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</si>
  <si>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</si>
  <si>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</si>
  <si>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</si>
  <si>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</si>
  <si>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</si>
  <si>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</si>
  <si>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</si>
  <si>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  по ул. Молодежная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</si>
  <si>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</si>
  <si>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</si>
  <si>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</si>
  <si>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- 96.06р</t>
  </si>
  <si>
    <t>работы по электрике - 661.61р.</t>
  </si>
  <si>
    <t>смена канализационных труб - 329.03р.</t>
  </si>
  <si>
    <t>ремонт скамейки - 498.28р.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</si>
  <si>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1.58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т</t>
    </r>
    <r>
      <rPr>
        <sz val="10"/>
        <rFont val="Arial Cyr"/>
        <charset val="204"/>
      </rPr>
      <t>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</si>
  <si>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</si>
  <si>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</si>
  <si>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</si>
  <si>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</si>
  <si>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</si>
  <si>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</si>
  <si>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</si>
  <si>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</si>
  <si>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</si>
  <si>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</si>
  <si>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№1  по ул. Молодежная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</si>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</sst>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" fillId="0" borderId="0" xfId="1"/>
    <xf numFmtId="0" fontId="1" fillId="2" borderId="0" xfId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K53"/>
  <sheetViews>
    <sheetView topLeftCell="C21" workbookViewId="0">
      <selection activeCell="F29" sqref="F2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4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45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4.25" x14ac:dyDescent="0.2">
      <c r="C19" s="46" t="s">
        <v>44</v>
      </c>
      <c r="D19" s="46"/>
      <c r="E19" s="46"/>
      <c r="F19" s="46"/>
      <c r="G19" s="46"/>
      <c r="H19" s="46"/>
      <c r="I19" s="46"/>
    </row>
    <row r="20" spans="3:11" x14ac:dyDescent="0.2">
      <c r="C20" s="39" t="s">
        <v>43</v>
      </c>
      <c r="D20" s="39"/>
      <c r="E20" s="39"/>
      <c r="F20" s="39"/>
      <c r="G20" s="39"/>
      <c r="H20" s="39"/>
      <c r="I20" s="39"/>
    </row>
    <row r="21" spans="3:11" x14ac:dyDescent="0.2">
      <c r="C21" s="39" t="s">
        <v>42</v>
      </c>
      <c r="D21" s="39"/>
      <c r="E21" s="39"/>
      <c r="F21" s="39"/>
      <c r="G21" s="39"/>
      <c r="H21" s="39"/>
      <c r="I21" s="39"/>
    </row>
    <row r="22" spans="3:11" ht="6" customHeight="1" thickBot="1" x14ac:dyDescent="0.25">
      <c r="C22" s="51"/>
      <c r="D22" s="51"/>
      <c r="E22" s="51"/>
      <c r="F22" s="51"/>
      <c r="G22" s="51"/>
      <c r="H22" s="51"/>
      <c r="I22" s="51"/>
    </row>
    <row r="23" spans="3:11" ht="57.75" customHeight="1" thickBot="1" x14ac:dyDescent="0.25">
      <c r="C23" s="25" t="s">
        <v>32</v>
      </c>
      <c r="D23" s="28" t="s">
        <v>31</v>
      </c>
      <c r="E23" s="27" t="s">
        <v>30</v>
      </c>
      <c r="F23" s="27" t="s">
        <v>29</v>
      </c>
      <c r="G23" s="27" t="s">
        <v>28</v>
      </c>
      <c r="H23" s="27" t="s">
        <v>27</v>
      </c>
      <c r="I23" s="28" t="s">
        <v>41</v>
      </c>
    </row>
    <row r="24" spans="3:11" ht="13.5" customHeight="1" thickBot="1" x14ac:dyDescent="0.25">
      <c r="C24" s="48" t="s">
        <v>40</v>
      </c>
      <c r="D24" s="49"/>
      <c r="E24" s="49"/>
      <c r="F24" s="49"/>
      <c r="G24" s="49"/>
      <c r="H24" s="49"/>
      <c r="I24" s="50"/>
    </row>
    <row r="25" spans="3:11" ht="13.5" customHeight="1" thickBot="1" x14ac:dyDescent="0.25">
      <c r="C25" s="13" t="s">
        <v>39</v>
      </c>
      <c r="D25" s="17">
        <v>414716.80999999982</v>
      </c>
      <c r="E25" s="21">
        <v>1231741.3899999999</v>
      </c>
      <c r="F25" s="21">
        <f>1184135.65+50821.98</f>
        <v>1234957.6299999999</v>
      </c>
      <c r="G25" s="21">
        <v>1164435.45</v>
      </c>
      <c r="H25" s="21">
        <f>+D25+E25-F25</f>
        <v>411500.56999999983</v>
      </c>
      <c r="I25" s="43" t="s">
        <v>38</v>
      </c>
      <c r="K25" s="30">
        <f>57504.82+38187.21+5392.37+259412.56</f>
        <v>360496.95999999996</v>
      </c>
    </row>
    <row r="26" spans="3:11" ht="13.5" customHeight="1" thickBot="1" x14ac:dyDescent="0.25">
      <c r="C26" s="13" t="s">
        <v>37</v>
      </c>
      <c r="D26" s="17">
        <v>186114.23000000004</v>
      </c>
      <c r="E26" s="16">
        <v>361667.04</v>
      </c>
      <c r="F26" s="16">
        <v>311956.02</v>
      </c>
      <c r="G26" s="21">
        <v>331740.02</v>
      </c>
      <c r="H26" s="21">
        <f>+D26+E26-F26</f>
        <v>235825.25</v>
      </c>
      <c r="I26" s="44"/>
      <c r="K26" s="30">
        <f>13905.95+99062.9-4923.19+8317.41+2594.68</f>
        <v>118957.74999999999</v>
      </c>
    </row>
    <row r="27" spans="3:11" ht="13.5" customHeight="1" thickBot="1" x14ac:dyDescent="0.25">
      <c r="C27" s="13" t="s">
        <v>36</v>
      </c>
      <c r="D27" s="17">
        <v>98107.120000000083</v>
      </c>
      <c r="E27" s="16">
        <v>237815.61</v>
      </c>
      <c r="F27" s="16">
        <v>194956.69</v>
      </c>
      <c r="G27" s="21">
        <v>159258.48000000001</v>
      </c>
      <c r="H27" s="21">
        <f>+D27+E27-F27</f>
        <v>140966.0400000001</v>
      </c>
      <c r="I27" s="44"/>
      <c r="K27" s="1">
        <f>1252.33+54260.8-1649.24+15852.12</f>
        <v>69716.010000000009</v>
      </c>
    </row>
    <row r="28" spans="3:11" ht="13.5" customHeight="1" thickBot="1" x14ac:dyDescent="0.25">
      <c r="C28" s="13" t="s">
        <v>35</v>
      </c>
      <c r="D28" s="17">
        <v>65635.31</v>
      </c>
      <c r="E28" s="16">
        <v>167315.23000000001</v>
      </c>
      <c r="F28" s="16">
        <v>136306.76999999999</v>
      </c>
      <c r="G28" s="21">
        <v>117669.16</v>
      </c>
      <c r="H28" s="21">
        <f>+D28+E28-F28</f>
        <v>96643.770000000019</v>
      </c>
      <c r="I28" s="44"/>
      <c r="K28" s="1">
        <f>321.26+15207.53-591.17+1994.76+19861.22-488.96+5536.53</f>
        <v>41841.170000000006</v>
      </c>
    </row>
    <row r="29" spans="3:11" ht="13.5" customHeight="1" thickBot="1" x14ac:dyDescent="0.25">
      <c r="C29" s="13" t="s">
        <v>34</v>
      </c>
      <c r="D29" s="17">
        <v>5303.8500000000058</v>
      </c>
      <c r="E29" s="16">
        <f>9525.66+8706.72+8799.46+6774.56</f>
        <v>33806.399999999994</v>
      </c>
      <c r="F29" s="16">
        <f>6932.67+5940.71+9919.44+150.01+25.25+8867.16</f>
        <v>31835.239999999998</v>
      </c>
      <c r="G29" s="21">
        <f>+E29</f>
        <v>33806.399999999994</v>
      </c>
      <c r="H29" s="21">
        <f>+D29+E29-F29</f>
        <v>7275.010000000002</v>
      </c>
      <c r="I29" s="45"/>
      <c r="K29" s="1">
        <f>849.89+1961.98+968.48+88.51+42.62+5.47</f>
        <v>3916.95</v>
      </c>
    </row>
    <row r="30" spans="3:11" ht="13.5" customHeight="1" thickBot="1" x14ac:dyDescent="0.25">
      <c r="C30" s="13" t="s">
        <v>8</v>
      </c>
      <c r="D30" s="12">
        <f>SUM(D25:D29)</f>
        <v>769877.32</v>
      </c>
      <c r="E30" s="12">
        <f>SUM(E25:E29)</f>
        <v>2032345.67</v>
      </c>
      <c r="F30" s="12">
        <f>SUM(F25:F29)</f>
        <v>1910012.3499999999</v>
      </c>
      <c r="G30" s="12">
        <f>SUM(G25:G29)</f>
        <v>1806909.5099999998</v>
      </c>
      <c r="H30" s="12">
        <f>SUM(H25:H29)</f>
        <v>892210.6399999999</v>
      </c>
      <c r="I30" s="29"/>
    </row>
    <row r="31" spans="3:11" ht="13.5" customHeight="1" thickBot="1" x14ac:dyDescent="0.25">
      <c r="C31" s="47" t="s">
        <v>33</v>
      </c>
      <c r="D31" s="47"/>
      <c r="E31" s="47"/>
      <c r="F31" s="47"/>
      <c r="G31" s="47"/>
      <c r="H31" s="47"/>
      <c r="I31" s="47"/>
    </row>
    <row r="32" spans="3:11" ht="53.25" customHeight="1" thickBot="1" x14ac:dyDescent="0.25">
      <c r="C32" s="19" t="s">
        <v>32</v>
      </c>
      <c r="D32" s="28" t="s">
        <v>31</v>
      </c>
      <c r="E32" s="27" t="s">
        <v>30</v>
      </c>
      <c r="F32" s="27" t="s">
        <v>29</v>
      </c>
      <c r="G32" s="27" t="s">
        <v>28</v>
      </c>
      <c r="H32" s="27" t="s">
        <v>27</v>
      </c>
      <c r="I32" s="26" t="s">
        <v>26</v>
      </c>
    </row>
    <row r="33" spans="3:11" ht="24.75" customHeight="1" thickBot="1" x14ac:dyDescent="0.25">
      <c r="C33" s="25" t="s">
        <v>25</v>
      </c>
      <c r="D33" s="24">
        <v>166593.22999999998</v>
      </c>
      <c r="E33" s="15">
        <v>727062.24</v>
      </c>
      <c r="F33" s="15">
        <v>702704.57</v>
      </c>
      <c r="G33" s="15">
        <f>+E33</f>
        <v>727062.24</v>
      </c>
      <c r="H33" s="15">
        <f t="shared" ref="H33:H43" si="0">+D33+E33-F33</f>
        <v>190950.90000000002</v>
      </c>
      <c r="I33" s="41" t="s">
        <v>24</v>
      </c>
      <c r="J33" s="23">
        <f>3.04+59.93+122781.79-838.24-D33</f>
        <v>-44586.709999999992</v>
      </c>
      <c r="K33" s="23">
        <f>153341.1+1821.68+525.28-H33</f>
        <v>-35262.840000000026</v>
      </c>
    </row>
    <row r="34" spans="3:11" ht="14.25" customHeight="1" thickBot="1" x14ac:dyDescent="0.25">
      <c r="C34" s="13" t="s">
        <v>23</v>
      </c>
      <c r="D34" s="17">
        <v>34604.300000000017</v>
      </c>
      <c r="E34" s="21">
        <v>153801.35999999999</v>
      </c>
      <c r="F34" s="21">
        <v>148329.38</v>
      </c>
      <c r="G34" s="15">
        <v>1584.97</v>
      </c>
      <c r="H34" s="15">
        <f t="shared" si="0"/>
        <v>40076.28</v>
      </c>
      <c r="I34" s="42"/>
    </row>
    <row r="35" spans="3:11" ht="13.5" customHeight="1" thickBot="1" x14ac:dyDescent="0.25">
      <c r="C35" s="19" t="s">
        <v>22</v>
      </c>
      <c r="D35" s="22">
        <v>5517.670000000011</v>
      </c>
      <c r="E35" s="21"/>
      <c r="F35" s="21">
        <v>2271.9499999999998</v>
      </c>
      <c r="G35" s="15"/>
      <c r="H35" s="15">
        <f t="shared" si="0"/>
        <v>3245.7200000000112</v>
      </c>
      <c r="I35" s="20"/>
    </row>
    <row r="36" spans="3:11" ht="12.75" hidden="1" customHeight="1" thickBot="1" x14ac:dyDescent="0.25">
      <c r="C36" s="13" t="s">
        <v>21</v>
      </c>
      <c r="D36" s="17">
        <v>0</v>
      </c>
      <c r="E36" s="21"/>
      <c r="F36" s="21"/>
      <c r="G36" s="15"/>
      <c r="H36" s="15">
        <f t="shared" si="0"/>
        <v>0</v>
      </c>
      <c r="I36" s="20" t="s">
        <v>20</v>
      </c>
    </row>
    <row r="37" spans="3:11" ht="27.75" customHeight="1" thickBot="1" x14ac:dyDescent="0.25">
      <c r="C37" s="13" t="s">
        <v>19</v>
      </c>
      <c r="D37" s="17">
        <v>37798.000000000029</v>
      </c>
      <c r="E37" s="21">
        <v>167362.68</v>
      </c>
      <c r="F37" s="21">
        <v>160796.87</v>
      </c>
      <c r="G37" s="15">
        <v>39491.1</v>
      </c>
      <c r="H37" s="15">
        <f t="shared" si="0"/>
        <v>44363.810000000027</v>
      </c>
      <c r="I37" s="14" t="s">
        <v>18</v>
      </c>
      <c r="J37" s="1">
        <f>14828.97-1124.64+13262.08</f>
        <v>26966.41</v>
      </c>
      <c r="K37" s="1">
        <f>16477.36+6854.35+11489.17</f>
        <v>34820.879999999997</v>
      </c>
    </row>
    <row r="38" spans="3:11" ht="25.5" customHeight="1" thickBot="1" x14ac:dyDescent="0.25">
      <c r="C38" s="13" t="s">
        <v>17</v>
      </c>
      <c r="D38" s="17">
        <v>2029.3300000000017</v>
      </c>
      <c r="E38" s="16">
        <v>9321.6</v>
      </c>
      <c r="F38" s="16">
        <v>8916.91</v>
      </c>
      <c r="G38" s="15">
        <f>+E38</f>
        <v>9321.6</v>
      </c>
      <c r="H38" s="15">
        <f t="shared" si="0"/>
        <v>2434.0200000000023</v>
      </c>
      <c r="I38" s="14" t="s">
        <v>16</v>
      </c>
    </row>
    <row r="39" spans="3:11" ht="13.5" customHeight="1" thickBot="1" x14ac:dyDescent="0.25">
      <c r="C39" s="19" t="s">
        <v>15</v>
      </c>
      <c r="D39" s="17">
        <v>33311.750000000015</v>
      </c>
      <c r="E39" s="16">
        <v>102017.42</v>
      </c>
      <c r="F39" s="16">
        <v>99106.12</v>
      </c>
      <c r="G39" s="15">
        <f>+E39</f>
        <v>102017.42</v>
      </c>
      <c r="H39" s="15">
        <f t="shared" si="0"/>
        <v>36223.050000000017</v>
      </c>
      <c r="I39" s="20"/>
    </row>
    <row r="40" spans="3:11" ht="13.5" customHeight="1" thickBot="1" x14ac:dyDescent="0.25">
      <c r="C40" s="13" t="s">
        <v>14</v>
      </c>
      <c r="D40" s="18">
        <v>14326.199999999997</v>
      </c>
      <c r="E40" s="16">
        <v>63977.88</v>
      </c>
      <c r="F40" s="16">
        <v>61422.97</v>
      </c>
      <c r="G40" s="15">
        <f>+E40</f>
        <v>63977.88</v>
      </c>
      <c r="H40" s="15">
        <f t="shared" si="0"/>
        <v>16881.109999999986</v>
      </c>
      <c r="I40" s="14" t="s">
        <v>13</v>
      </c>
    </row>
    <row r="41" spans="3:11" ht="13.5" customHeight="1" thickBot="1" x14ac:dyDescent="0.25">
      <c r="C41" s="13" t="s">
        <v>12</v>
      </c>
      <c r="D41" s="18">
        <v>3616.3499999999985</v>
      </c>
      <c r="E41" s="16">
        <f>25113.12+8270.1</f>
        <v>33383.22</v>
      </c>
      <c r="F41" s="16">
        <f>22752.3-75.69+7467.93-24.01</f>
        <v>30120.530000000002</v>
      </c>
      <c r="G41" s="15">
        <f>+E41</f>
        <v>33383.22</v>
      </c>
      <c r="H41" s="15">
        <f t="shared" si="0"/>
        <v>6879.0399999999972</v>
      </c>
      <c r="I41" s="14" t="s">
        <v>11</v>
      </c>
    </row>
    <row r="42" spans="3:11" ht="13.5" customHeight="1" thickBot="1" x14ac:dyDescent="0.25">
      <c r="C42" s="19" t="s">
        <v>10</v>
      </c>
      <c r="D42" s="18">
        <v>12137.849999999977</v>
      </c>
      <c r="E42" s="16">
        <f>28767.14+17810.77</f>
        <v>46577.91</v>
      </c>
      <c r="F42" s="16">
        <f>14844.31+9788.77</f>
        <v>24633.08</v>
      </c>
      <c r="G42" s="15">
        <f>+E42</f>
        <v>46577.91</v>
      </c>
      <c r="H42" s="15">
        <f t="shared" si="0"/>
        <v>34082.679999999978</v>
      </c>
      <c r="I42" s="14"/>
      <c r="J42" s="1">
        <f>2221.64+1100.12</f>
        <v>3321.7599999999998</v>
      </c>
      <c r="K42" s="1">
        <f>6129.17+1541.59</f>
        <v>7670.76</v>
      </c>
    </row>
    <row r="43" spans="3:11" ht="13.5" hidden="1" customHeight="1" thickBot="1" x14ac:dyDescent="0.25">
      <c r="C43" s="13" t="s">
        <v>9</v>
      </c>
      <c r="D43" s="17">
        <v>0</v>
      </c>
      <c r="E43" s="16"/>
      <c r="F43" s="16"/>
      <c r="G43" s="15"/>
      <c r="H43" s="15">
        <f t="shared" si="0"/>
        <v>0</v>
      </c>
      <c r="I43" s="14"/>
    </row>
    <row r="44" spans="3:11" s="10" customFormat="1" ht="13.5" customHeight="1" thickBot="1" x14ac:dyDescent="0.25">
      <c r="C44" s="13" t="s">
        <v>8</v>
      </c>
      <c r="D44" s="12">
        <f>SUM(D33:D43)</f>
        <v>309934.68</v>
      </c>
      <c r="E44" s="12">
        <f>SUM(E33:E43)</f>
        <v>1303504.3099999998</v>
      </c>
      <c r="F44" s="12">
        <f>SUM(F33:F43)</f>
        <v>1238302.3799999999</v>
      </c>
      <c r="G44" s="12">
        <f>SUM(G33:G43)</f>
        <v>1023416.34</v>
      </c>
      <c r="H44" s="12">
        <f>SUM(H33:H43)</f>
        <v>375136.6100000001</v>
      </c>
      <c r="I44" s="11"/>
    </row>
    <row r="45" spans="3:11" ht="13.5" customHeight="1" thickBot="1" x14ac:dyDescent="0.25">
      <c r="C45" s="40" t="s">
        <v>7</v>
      </c>
      <c r="D45" s="40"/>
      <c r="E45" s="40"/>
      <c r="F45" s="40"/>
      <c r="G45" s="40"/>
      <c r="H45" s="40"/>
      <c r="I45" s="40"/>
    </row>
    <row r="46" spans="3:11" ht="26.25" customHeight="1" thickBot="1" x14ac:dyDescent="0.25">
      <c r="C46" s="9" t="s">
        <v>6</v>
      </c>
      <c r="D46" s="38" t="s">
        <v>5</v>
      </c>
      <c r="E46" s="38"/>
      <c r="F46" s="38"/>
      <c r="G46" s="38"/>
      <c r="H46" s="38"/>
      <c r="I46" s="8" t="s">
        <v>4</v>
      </c>
    </row>
    <row r="47" spans="3:11" ht="21.75" customHeight="1" x14ac:dyDescent="0.3">
      <c r="C47" s="7" t="s">
        <v>3</v>
      </c>
      <c r="D47" s="7"/>
      <c r="E47" s="7"/>
      <c r="F47" s="7"/>
      <c r="G47" s="7"/>
      <c r="H47" s="6">
        <f>+H30+H44</f>
        <v>1267347.25</v>
      </c>
    </row>
    <row r="48" spans="3:11" ht="15" x14ac:dyDescent="0.25">
      <c r="C48" s="5" t="s">
        <v>2</v>
      </c>
      <c r="D48" s="5"/>
    </row>
    <row r="49" spans="3:8" ht="12.75" hidden="1" customHeight="1" x14ac:dyDescent="0.2">
      <c r="C49" s="4" t="s">
        <v>1</v>
      </c>
    </row>
    <row r="50" spans="3:8" ht="12.75" customHeight="1" x14ac:dyDescent="0.2"/>
    <row r="51" spans="3:8" x14ac:dyDescent="0.2">
      <c r="D51" s="3"/>
      <c r="E51" s="3"/>
      <c r="F51" s="3"/>
    </row>
    <row r="52" spans="3:8" hidden="1" x14ac:dyDescent="0.2">
      <c r="D52" s="3"/>
      <c r="H52" s="2">
        <f>44363.81+16881.11+2434.02+22827+11255.68+40076.28+3245.72+190950.9+36223.05+5257.45+1621.59</f>
        <v>375136.61000000004</v>
      </c>
    </row>
    <row r="53" spans="3:8" x14ac:dyDescent="0.2">
      <c r="C53" s="2" t="s">
        <v>0</v>
      </c>
      <c r="D53" s="3"/>
      <c r="E53" s="3">
        <f>+E44+E30+5580</f>
        <v>3341429.9799999995</v>
      </c>
      <c r="G53" s="3">
        <f>+G44+G30</f>
        <v>2830325.8499999996</v>
      </c>
      <c r="H53" s="3"/>
    </row>
  </sheetData>
  <mergeCells count="10">
    <mergeCell ref="C19:I19"/>
    <mergeCell ref="C20:I20"/>
    <mergeCell ref="C31:I31"/>
    <mergeCell ref="C24:I24"/>
    <mergeCell ref="C22:I22"/>
    <mergeCell ref="D46:H46"/>
    <mergeCell ref="C21:I21"/>
    <mergeCell ref="C45:I45"/>
    <mergeCell ref="I33:I34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abSelected="1" topLeftCell="A10" zoomScaleNormal="100" zoomScaleSheetLayoutView="120" workbookViewId="0">
      <selection activeCell="D37" sqref="D37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4.28515625" style="52" customWidth="1"/>
    <col min="10" max="16384" width="9.140625" style="52"/>
  </cols>
  <sheetData>
    <row r="13" spans="1:9" x14ac:dyDescent="0.25">
      <c r="A13" s="60" t="s">
        <v>63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62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61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7" t="s">
        <v>60</v>
      </c>
      <c r="B16" s="57" t="s">
        <v>59</v>
      </c>
      <c r="C16" s="57" t="s">
        <v>58</v>
      </c>
      <c r="D16" s="57" t="s">
        <v>57</v>
      </c>
      <c r="E16" s="57" t="s">
        <v>56</v>
      </c>
      <c r="F16" s="59" t="s">
        <v>55</v>
      </c>
      <c r="G16" s="59" t="s">
        <v>54</v>
      </c>
      <c r="H16" s="58" t="s">
        <v>53</v>
      </c>
      <c r="I16" s="57" t="s">
        <v>52</v>
      </c>
    </row>
    <row r="17" spans="1:9" x14ac:dyDescent="0.25">
      <c r="A17" s="56" t="s">
        <v>51</v>
      </c>
      <c r="B17" s="55">
        <v>122.60624</v>
      </c>
      <c r="C17" s="55"/>
      <c r="D17" s="55">
        <v>153.80135999999999</v>
      </c>
      <c r="E17" s="55">
        <v>148.32937999999999</v>
      </c>
      <c r="F17" s="55">
        <v>5.58</v>
      </c>
      <c r="G17" s="55">
        <v>1.58497</v>
      </c>
      <c r="H17" s="55">
        <v>40.076279999999997</v>
      </c>
      <c r="I17" s="54">
        <f>B17+D17+F17-G17</f>
        <v>280.40262999999999</v>
      </c>
    </row>
    <row r="19" spans="1:9" x14ac:dyDescent="0.25">
      <c r="A19" s="52" t="s">
        <v>50</v>
      </c>
    </row>
    <row r="20" spans="1:9" x14ac:dyDescent="0.25">
      <c r="A20" s="53" t="s">
        <v>49</v>
      </c>
    </row>
    <row r="21" spans="1:9" x14ac:dyDescent="0.25">
      <c r="A21" s="53" t="s">
        <v>48</v>
      </c>
    </row>
    <row r="22" spans="1:9" x14ac:dyDescent="0.25">
      <c r="A22" s="53" t="s">
        <v>47</v>
      </c>
    </row>
    <row r="23" spans="1:9" x14ac:dyDescent="0.25">
      <c r="A23" s="53" t="s">
        <v>46</v>
      </c>
    </row>
    <row r="26" spans="1:9" x14ac:dyDescent="0.25">
      <c r="A26" s="53"/>
    </row>
    <row r="27" spans="1:9" x14ac:dyDescent="0.25">
      <c r="A27" s="53"/>
    </row>
  </sheetData>
  <mergeCells count="3">
    <mergeCell ref="A15:I15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2019-03-19T11:01:20Z</dcterms:created>
  <dcterms:modified xsi:type="dcterms:W3CDTF">2019-03-21T07:47:21Z</dcterms:modified>
</cp:coreProperties>
</file>