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Пограничная3 3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 l="1"/>
  <c r="K27" i="1"/>
  <c r="H28" i="1"/>
  <c r="K28" i="1"/>
  <c r="H29" i="1"/>
  <c r="K29" i="1"/>
  <c r="H30" i="1"/>
  <c r="K30" i="1"/>
  <c r="E31" i="1"/>
  <c r="F31" i="1"/>
  <c r="G31" i="1"/>
  <c r="H31" i="1"/>
  <c r="K31" i="1"/>
  <c r="D32" i="1"/>
  <c r="E32" i="1"/>
  <c r="F32" i="1"/>
  <c r="G32" i="1"/>
  <c r="H32" i="1"/>
  <c r="G35" i="1"/>
  <c r="H35" i="1"/>
  <c r="J35" i="1"/>
  <c r="K35" i="1"/>
  <c r="H36" i="1"/>
  <c r="J36" i="1"/>
  <c r="H37" i="1"/>
  <c r="G38" i="1"/>
  <c r="H38" i="1"/>
  <c r="J38" i="1"/>
  <c r="K38" i="1"/>
  <c r="G39" i="1"/>
  <c r="H39" i="1"/>
  <c r="J39" i="1"/>
  <c r="K39" i="1"/>
  <c r="G40" i="1"/>
  <c r="H40" i="1"/>
  <c r="G41" i="1"/>
  <c r="H41" i="1"/>
  <c r="G42" i="1"/>
  <c r="H42" i="1"/>
  <c r="J42" i="1"/>
  <c r="D43" i="1"/>
  <c r="E43" i="1"/>
  <c r="F43" i="1"/>
  <c r="G43" i="1"/>
  <c r="H43" i="1"/>
  <c r="H46" i="1" s="1"/>
  <c r="H51" i="1"/>
  <c r="E52" i="1"/>
  <c r="G52" i="1"/>
</calcChain>
</file>

<file path=xl/sharedStrings.xml><?xml version="1.0" encoding="utf-8"?>
<sst xmlns="http://schemas.openxmlformats.org/spreadsheetml/2006/main" count="69" uniqueCount="60">
  <si>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</si>
  <si>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</si>
  <si>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</si>
  <si>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</si>
  <si>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</si>
  <si>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</si>
  <si>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</si>
  <si>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</si>
  <si>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</si>
  <si>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</si>
  <si>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</si>
  <si>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</si>
  <si>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</si>
  <si>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</si>
  <si>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ТСЖ "Жилстрой-4"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</si>
  <si>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</si>
  <si>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</si>
  <si>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</si>
  <si>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</si>
  <si>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</si>
  <si>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Н/2011-95 от 01.01.2011г.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</si>
  <si>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</si>
  <si>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</si>
  <si>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</si>
  <si>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</si>
  <si>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</si>
  <si>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</si>
  <si>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</si>
  <si>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</si>
  <si>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</si>
  <si>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</si>
  <si>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</si>
  <si>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</si>
  <si>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</si>
  <si>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</si>
  <si>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</si>
  <si>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</si>
  <si>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</si>
  <si>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3/3  по ул. Пограничная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</si>
  <si>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</si>
  <si>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</si>
  <si>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</si>
  <si>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- 403.50р.</t>
  </si>
  <si>
    <t>ремонт двери - 99.84р.</t>
  </si>
  <si>
    <t>смена водомеров - 5820.00р</t>
  </si>
  <si>
    <t>работы по электрике - 334.24р.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</si>
  <si>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6.66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</si>
  <si>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</si>
  <si>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</si>
  <si>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</si>
  <si>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</si>
  <si>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</si>
  <si>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</si>
  <si>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</si>
  <si>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</si>
  <si>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</si>
  <si>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</si>
  <si>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3/3 по ул. Пограничная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</si>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</sst>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6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1"/>
    <xf numFmtId="2" fontId="17" fillId="0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K52"/>
  <sheetViews>
    <sheetView tabSelected="1" topLeftCell="C14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7109375" style="2" customWidth="1"/>
    <col min="9" max="9" width="22.7109375" style="2" customWidth="1"/>
    <col min="10" max="10" width="10.140625" style="1" hidden="1" customWidth="1"/>
    <col min="11" max="11" width="0" style="1" hidden="1" customWidth="1"/>
    <col min="12" max="16384" width="9.140625" style="1"/>
  </cols>
  <sheetData>
    <row r="1" spans="3:9" ht="12.75" hidden="1" customHeight="1" x14ac:dyDescent="0.2">
      <c r="C1" s="35"/>
      <c r="D1" s="35"/>
      <c r="E1" s="35"/>
      <c r="F1" s="35"/>
      <c r="G1" s="35"/>
      <c r="H1" s="35"/>
      <c r="I1" s="35"/>
    </row>
    <row r="2" spans="3:9" ht="13.5" hidden="1" customHeight="1" thickBot="1" x14ac:dyDescent="0.25">
      <c r="C2" s="35"/>
      <c r="D2" s="35"/>
      <c r="E2" s="35" t="s">
        <v>41</v>
      </c>
      <c r="F2" s="35"/>
      <c r="G2" s="35"/>
      <c r="H2" s="35"/>
      <c r="I2" s="35"/>
    </row>
    <row r="3" spans="3:9" ht="13.5" hidden="1" customHeight="1" thickBot="1" x14ac:dyDescent="0.25">
      <c r="C3" s="34"/>
      <c r="D3" s="33"/>
      <c r="E3" s="32"/>
      <c r="F3" s="32"/>
      <c r="G3" s="32"/>
      <c r="H3" s="32"/>
      <c r="I3" s="31"/>
    </row>
    <row r="4" spans="3:9" ht="12.75" hidden="1" customHeight="1" x14ac:dyDescent="0.2">
      <c r="C4" s="30"/>
      <c r="D4" s="30"/>
      <c r="E4" s="29"/>
      <c r="F4" s="29"/>
      <c r="G4" s="29"/>
      <c r="H4" s="29"/>
      <c r="I4" s="29"/>
    </row>
    <row r="5" spans="3:9" ht="12.75" customHeight="1" x14ac:dyDescent="0.2">
      <c r="C5" s="30"/>
      <c r="D5" s="30"/>
      <c r="E5" s="29"/>
      <c r="F5" s="29"/>
      <c r="G5" s="29"/>
      <c r="H5" s="29"/>
      <c r="I5" s="29"/>
    </row>
    <row r="6" spans="3:9" ht="12.75" customHeight="1" x14ac:dyDescent="0.2">
      <c r="C6" s="30"/>
      <c r="D6" s="30"/>
      <c r="E6" s="29"/>
      <c r="F6" s="29"/>
      <c r="G6" s="29"/>
      <c r="H6" s="29"/>
      <c r="I6" s="29"/>
    </row>
    <row r="7" spans="3:9" ht="12.75" customHeight="1" x14ac:dyDescent="0.2">
      <c r="C7" s="30"/>
      <c r="D7" s="30"/>
      <c r="E7" s="29"/>
      <c r="F7" s="29"/>
      <c r="G7" s="29"/>
      <c r="H7" s="29"/>
      <c r="I7" s="29"/>
    </row>
    <row r="8" spans="3:9" ht="12.75" customHeight="1" x14ac:dyDescent="0.2">
      <c r="C8" s="30"/>
      <c r="D8" s="30"/>
      <c r="E8" s="29"/>
      <c r="F8" s="29"/>
      <c r="G8" s="29"/>
      <c r="H8" s="29"/>
      <c r="I8" s="29"/>
    </row>
    <row r="9" spans="3:9" ht="12.75" customHeight="1" x14ac:dyDescent="0.2">
      <c r="C9" s="30"/>
      <c r="D9" s="30"/>
      <c r="E9" s="29"/>
      <c r="F9" s="29"/>
      <c r="G9" s="29"/>
      <c r="H9" s="29"/>
      <c r="I9" s="29"/>
    </row>
    <row r="10" spans="3:9" ht="12.75" customHeight="1" x14ac:dyDescent="0.2">
      <c r="C10" s="30"/>
      <c r="D10" s="30"/>
      <c r="E10" s="29"/>
      <c r="F10" s="29"/>
      <c r="G10" s="29"/>
      <c r="H10" s="29"/>
      <c r="I10" s="29"/>
    </row>
    <row r="11" spans="3:9" ht="12.75" customHeight="1" x14ac:dyDescent="0.2">
      <c r="C11" s="30"/>
      <c r="D11" s="30"/>
      <c r="E11" s="29"/>
      <c r="F11" s="29"/>
      <c r="G11" s="29"/>
      <c r="H11" s="29"/>
      <c r="I11" s="29"/>
    </row>
    <row r="12" spans="3:9" ht="12.75" customHeight="1" x14ac:dyDescent="0.2">
      <c r="C12" s="30"/>
      <c r="D12" s="30"/>
      <c r="E12" s="29"/>
      <c r="F12" s="29"/>
      <c r="G12" s="29"/>
      <c r="H12" s="29"/>
      <c r="I12" s="29"/>
    </row>
    <row r="13" spans="3:9" ht="12.75" customHeight="1" x14ac:dyDescent="0.2">
      <c r="C13" s="30"/>
      <c r="D13" s="30"/>
      <c r="E13" s="29"/>
      <c r="F13" s="29"/>
      <c r="G13" s="29"/>
      <c r="H13" s="29"/>
      <c r="I13" s="29"/>
    </row>
    <row r="14" spans="3:9" ht="12.75" customHeight="1" x14ac:dyDescent="0.2">
      <c r="C14" s="30"/>
      <c r="D14" s="30"/>
      <c r="E14" s="29"/>
      <c r="F14" s="29"/>
      <c r="G14" s="29"/>
      <c r="H14" s="29"/>
      <c r="I14" s="29"/>
    </row>
    <row r="15" spans="3:9" ht="12.75" customHeight="1" x14ac:dyDescent="0.2">
      <c r="C15" s="30"/>
      <c r="D15" s="30"/>
      <c r="E15" s="29"/>
      <c r="F15" s="29"/>
      <c r="G15" s="29"/>
      <c r="H15" s="29"/>
      <c r="I15" s="29"/>
    </row>
    <row r="16" spans="3:9" ht="12.75" customHeight="1" x14ac:dyDescent="0.2">
      <c r="C16" s="30"/>
      <c r="D16" s="30"/>
      <c r="E16" s="29"/>
      <c r="F16" s="29"/>
      <c r="G16" s="29"/>
      <c r="H16" s="29"/>
      <c r="I16" s="29"/>
    </row>
    <row r="17" spans="3:11" ht="12.75" customHeight="1" x14ac:dyDescent="0.2">
      <c r="C17" s="30"/>
      <c r="D17" s="30"/>
      <c r="E17" s="29"/>
      <c r="F17" s="29"/>
      <c r="G17" s="29"/>
      <c r="H17" s="29"/>
      <c r="I17" s="29"/>
    </row>
    <row r="18" spans="3:11" ht="12.75" customHeight="1" x14ac:dyDescent="0.2">
      <c r="C18" s="30"/>
      <c r="D18" s="30"/>
      <c r="E18" s="29"/>
      <c r="F18" s="29"/>
      <c r="G18" s="29"/>
      <c r="H18" s="29"/>
      <c r="I18" s="29"/>
    </row>
    <row r="19" spans="3:11" ht="12.75" customHeight="1" x14ac:dyDescent="0.2">
      <c r="C19" s="30"/>
      <c r="D19" s="30"/>
      <c r="E19" s="29"/>
      <c r="F19" s="29"/>
      <c r="G19" s="29"/>
      <c r="H19" s="29"/>
      <c r="I19" s="29"/>
    </row>
    <row r="20" spans="3:11" ht="12.75" customHeight="1" x14ac:dyDescent="0.2">
      <c r="C20" s="30"/>
      <c r="D20" s="30"/>
      <c r="E20" s="29"/>
      <c r="F20" s="29"/>
      <c r="G20" s="29"/>
      <c r="H20" s="29"/>
      <c r="I20" s="29"/>
    </row>
    <row r="21" spans="3:11" ht="14.25" x14ac:dyDescent="0.2">
      <c r="C21" s="44" t="s">
        <v>40</v>
      </c>
      <c r="D21" s="44"/>
      <c r="E21" s="44"/>
      <c r="F21" s="44"/>
      <c r="G21" s="44"/>
      <c r="H21" s="44"/>
      <c r="I21" s="44"/>
    </row>
    <row r="22" spans="3:11" x14ac:dyDescent="0.2">
      <c r="C22" s="45" t="s">
        <v>39</v>
      </c>
      <c r="D22" s="45"/>
      <c r="E22" s="45"/>
      <c r="F22" s="45"/>
      <c r="G22" s="45"/>
      <c r="H22" s="45"/>
      <c r="I22" s="45"/>
    </row>
    <row r="23" spans="3:11" x14ac:dyDescent="0.2">
      <c r="C23" s="45" t="s">
        <v>38</v>
      </c>
      <c r="D23" s="45"/>
      <c r="E23" s="45"/>
      <c r="F23" s="45"/>
      <c r="G23" s="45"/>
      <c r="H23" s="45"/>
      <c r="I23" s="45"/>
    </row>
    <row r="24" spans="3:11" ht="6" customHeight="1" thickBot="1" x14ac:dyDescent="0.25">
      <c r="C24" s="46"/>
      <c r="D24" s="46"/>
      <c r="E24" s="46"/>
      <c r="F24" s="46"/>
      <c r="G24" s="46"/>
      <c r="H24" s="46"/>
      <c r="I24" s="46"/>
    </row>
    <row r="25" spans="3:11" ht="50.25" customHeight="1" thickBot="1" x14ac:dyDescent="0.25">
      <c r="C25" s="25" t="s">
        <v>28</v>
      </c>
      <c r="D25" s="28" t="s">
        <v>27</v>
      </c>
      <c r="E25" s="27" t="s">
        <v>26</v>
      </c>
      <c r="F25" s="27" t="s">
        <v>25</v>
      </c>
      <c r="G25" s="27" t="s">
        <v>24</v>
      </c>
      <c r="H25" s="27" t="s">
        <v>23</v>
      </c>
      <c r="I25" s="28" t="s">
        <v>37</v>
      </c>
    </row>
    <row r="26" spans="3:11" ht="13.5" customHeight="1" thickBot="1" x14ac:dyDescent="0.25">
      <c r="C26" s="40" t="s">
        <v>36</v>
      </c>
      <c r="D26" s="41"/>
      <c r="E26" s="41"/>
      <c r="F26" s="41"/>
      <c r="G26" s="41"/>
      <c r="H26" s="41"/>
      <c r="I26" s="42"/>
    </row>
    <row r="27" spans="3:11" ht="13.5" customHeight="1" thickBot="1" x14ac:dyDescent="0.25">
      <c r="C27" s="14" t="s">
        <v>35</v>
      </c>
      <c r="D27" s="20">
        <v>58161.050000000047</v>
      </c>
      <c r="E27" s="22">
        <v>353652.5</v>
      </c>
      <c r="F27" s="22">
        <v>366058.08</v>
      </c>
      <c r="G27" s="22">
        <v>362216.28</v>
      </c>
      <c r="H27" s="22">
        <f>+D27+E27-F27</f>
        <v>45755.47000000003</v>
      </c>
      <c r="I27" s="37" t="s">
        <v>34</v>
      </c>
      <c r="K27" s="1">
        <f>65672.62-44.06+1101.17</f>
        <v>66729.73</v>
      </c>
    </row>
    <row r="28" spans="3:11" ht="13.5" customHeight="1" thickBot="1" x14ac:dyDescent="0.25">
      <c r="C28" s="14" t="s">
        <v>33</v>
      </c>
      <c r="D28" s="20">
        <v>12706.899999999994</v>
      </c>
      <c r="E28" s="17">
        <v>110627.98</v>
      </c>
      <c r="F28" s="17">
        <v>106218.12</v>
      </c>
      <c r="G28" s="22">
        <v>74086.509999999995</v>
      </c>
      <c r="H28" s="22">
        <f>+D28+E28-F28</f>
        <v>17116.759999999995</v>
      </c>
      <c r="I28" s="38"/>
      <c r="K28" s="1">
        <f>21528.53-44.11+426.41</f>
        <v>21910.829999999998</v>
      </c>
    </row>
    <row r="29" spans="3:11" ht="13.5" customHeight="1" thickBot="1" x14ac:dyDescent="0.25">
      <c r="C29" s="14" t="s">
        <v>32</v>
      </c>
      <c r="D29" s="20">
        <v>9078.8400000000111</v>
      </c>
      <c r="E29" s="17">
        <v>83679.539999999994</v>
      </c>
      <c r="F29" s="17">
        <v>79232.86</v>
      </c>
      <c r="G29" s="22">
        <v>70123.45</v>
      </c>
      <c r="H29" s="22">
        <f>+D29+E29-F29</f>
        <v>13525.520000000004</v>
      </c>
      <c r="I29" s="38"/>
      <c r="K29" s="1">
        <f>122.18+14819.6+0.94</f>
        <v>14942.720000000001</v>
      </c>
    </row>
    <row r="30" spans="3:11" ht="13.5" customHeight="1" thickBot="1" x14ac:dyDescent="0.25">
      <c r="C30" s="14" t="s">
        <v>31</v>
      </c>
      <c r="D30" s="20">
        <v>4733.6900000000023</v>
      </c>
      <c r="E30" s="17">
        <v>56006.68</v>
      </c>
      <c r="F30" s="17">
        <v>52241.38</v>
      </c>
      <c r="G30" s="22">
        <v>43401.2</v>
      </c>
      <c r="H30" s="22">
        <f>+D30+E30-F30</f>
        <v>8498.9900000000052</v>
      </c>
      <c r="I30" s="38"/>
      <c r="K30" s="1">
        <f>43.24+5239.39+65.71+3024.68-4.88</f>
        <v>8368.1400000000012</v>
      </c>
    </row>
    <row r="31" spans="3:11" ht="13.5" customHeight="1" thickBot="1" x14ac:dyDescent="0.25">
      <c r="C31" s="14" t="s">
        <v>30</v>
      </c>
      <c r="D31" s="20">
        <v>832.88000000000466</v>
      </c>
      <c r="E31" s="17">
        <f>538.02+224.34+3531.36</f>
        <v>4293.72</v>
      </c>
      <c r="F31" s="17">
        <f>3324.49+539.51+247.45</f>
        <v>4111.45</v>
      </c>
      <c r="G31" s="22">
        <f>+E31</f>
        <v>4293.72</v>
      </c>
      <c r="H31" s="22">
        <f>+D31+E31-F31</f>
        <v>1015.1500000000051</v>
      </c>
      <c r="I31" s="39"/>
      <c r="K31" s="1">
        <f>10.94+469.16-0.41+214.83-0.16+0.87+0.38</f>
        <v>695.61</v>
      </c>
    </row>
    <row r="32" spans="3:11" ht="13.5" customHeight="1" thickBot="1" x14ac:dyDescent="0.25">
      <c r="C32" s="14" t="s">
        <v>8</v>
      </c>
      <c r="D32" s="13">
        <f>SUM(D27:D31)</f>
        <v>85513.360000000059</v>
      </c>
      <c r="E32" s="13">
        <f>SUM(E27:E31)</f>
        <v>608260.42000000004</v>
      </c>
      <c r="F32" s="13">
        <f>SUM(F27:F31)</f>
        <v>607861.89</v>
      </c>
      <c r="G32" s="13">
        <f>SUM(G27:G31)</f>
        <v>554121.16</v>
      </c>
      <c r="H32" s="13">
        <f>SUM(H27:H31)</f>
        <v>85911.890000000043</v>
      </c>
      <c r="I32" s="14"/>
    </row>
    <row r="33" spans="1:11" ht="13.5" customHeight="1" thickBot="1" x14ac:dyDescent="0.25">
      <c r="C33" s="43" t="s">
        <v>29</v>
      </c>
      <c r="D33" s="43"/>
      <c r="E33" s="43"/>
      <c r="F33" s="43"/>
      <c r="G33" s="43"/>
      <c r="H33" s="43"/>
      <c r="I33" s="43"/>
    </row>
    <row r="34" spans="1:11" ht="50.25" customHeight="1" thickBot="1" x14ac:dyDescent="0.25">
      <c r="C34" s="21" t="s">
        <v>28</v>
      </c>
      <c r="D34" s="28" t="s">
        <v>27</v>
      </c>
      <c r="E34" s="27" t="s">
        <v>26</v>
      </c>
      <c r="F34" s="27" t="s">
        <v>25</v>
      </c>
      <c r="G34" s="27" t="s">
        <v>24</v>
      </c>
      <c r="H34" s="27" t="s">
        <v>23</v>
      </c>
      <c r="I34" s="26" t="s">
        <v>22</v>
      </c>
    </row>
    <row r="35" spans="1:11" ht="24" customHeight="1" thickBot="1" x14ac:dyDescent="0.25">
      <c r="C35" s="25" t="s">
        <v>21</v>
      </c>
      <c r="D35" s="24">
        <v>29086.329999999958</v>
      </c>
      <c r="E35" s="16">
        <v>339565.8</v>
      </c>
      <c r="F35" s="16">
        <v>328752.06</v>
      </c>
      <c r="G35" s="16">
        <f>+E35</f>
        <v>339565.8</v>
      </c>
      <c r="H35" s="16">
        <f t="shared" ref="H35:H42" si="0">+D35+E35-F35</f>
        <v>39900.069999999949</v>
      </c>
      <c r="I35" s="47" t="s">
        <v>20</v>
      </c>
      <c r="J35" s="23">
        <f>28675.38-D35</f>
        <v>-410.94999999995707</v>
      </c>
      <c r="K35" s="23">
        <f>34732.32-18.93-H35</f>
        <v>-5186.6799999999494</v>
      </c>
    </row>
    <row r="36" spans="1:11" ht="14.25" customHeight="1" thickBot="1" x14ac:dyDescent="0.25">
      <c r="C36" s="14" t="s">
        <v>19</v>
      </c>
      <c r="D36" s="20">
        <v>4144.6999999999971</v>
      </c>
      <c r="E36" s="22">
        <v>48562.8</v>
      </c>
      <c r="F36" s="22">
        <v>47001.23</v>
      </c>
      <c r="G36" s="16">
        <v>6657.57</v>
      </c>
      <c r="H36" s="16">
        <f t="shared" si="0"/>
        <v>5706.2699999999968</v>
      </c>
      <c r="I36" s="48"/>
      <c r="J36" s="23">
        <f>4967.23-2.71</f>
        <v>4964.5199999999995</v>
      </c>
    </row>
    <row r="37" spans="1:11" ht="13.5" hidden="1" customHeight="1" thickBot="1" x14ac:dyDescent="0.25">
      <c r="C37" s="21" t="s">
        <v>18</v>
      </c>
      <c r="D37" s="20">
        <v>0</v>
      </c>
      <c r="E37" s="22"/>
      <c r="F37" s="22"/>
      <c r="G37" s="16"/>
      <c r="H37" s="16">
        <f t="shared" si="0"/>
        <v>0</v>
      </c>
      <c r="I37" s="19"/>
    </row>
    <row r="38" spans="1:11" ht="12.75" customHeight="1" thickBot="1" x14ac:dyDescent="0.25">
      <c r="C38" s="14" t="s">
        <v>17</v>
      </c>
      <c r="D38" s="20">
        <v>17588.100000000006</v>
      </c>
      <c r="E38" s="22">
        <v>211521.14</v>
      </c>
      <c r="F38" s="22">
        <v>206755.11</v>
      </c>
      <c r="G38" s="16">
        <f>+E38</f>
        <v>211521.14</v>
      </c>
      <c r="H38" s="16">
        <f t="shared" si="0"/>
        <v>22354.130000000034</v>
      </c>
      <c r="I38" s="19" t="s">
        <v>16</v>
      </c>
      <c r="J38" s="1">
        <f>11135.91+3139.79-3.79</f>
        <v>14271.91</v>
      </c>
      <c r="K38" s="1">
        <f>15394.64-28.96+3762.81-381.36</f>
        <v>18747.13</v>
      </c>
    </row>
    <row r="39" spans="1:11" ht="14.25" customHeight="1" thickBot="1" x14ac:dyDescent="0.25">
      <c r="C39" s="14" t="s">
        <v>15</v>
      </c>
      <c r="D39" s="20">
        <v>5783.9099999999744</v>
      </c>
      <c r="E39" s="22">
        <v>63131.4</v>
      </c>
      <c r="F39" s="22">
        <v>61494.96</v>
      </c>
      <c r="G39" s="16">
        <f>180376/3090*1560.1</f>
        <v>91069.449061488674</v>
      </c>
      <c r="H39" s="16">
        <f t="shared" si="0"/>
        <v>7420.3499999999694</v>
      </c>
      <c r="I39" s="19" t="s">
        <v>14</v>
      </c>
      <c r="J39" s="1">
        <f>452.55+4878.72</f>
        <v>5331.27</v>
      </c>
      <c r="K39" s="1">
        <f>92.69+485.33+5879.33-3.53</f>
        <v>6453.8200000000006</v>
      </c>
    </row>
    <row r="40" spans="1:11" ht="28.5" customHeight="1" thickBot="1" x14ac:dyDescent="0.25">
      <c r="C40" s="14" t="s">
        <v>13</v>
      </c>
      <c r="D40" s="20">
        <v>221.54000000000042</v>
      </c>
      <c r="E40" s="17">
        <v>3548.88</v>
      </c>
      <c r="F40" s="17">
        <v>3353.35</v>
      </c>
      <c r="G40" s="16">
        <f>+E40</f>
        <v>3548.88</v>
      </c>
      <c r="H40" s="16">
        <f t="shared" si="0"/>
        <v>417.07000000000062</v>
      </c>
      <c r="I40" s="15" t="s">
        <v>12</v>
      </c>
    </row>
    <row r="41" spans="1:11" ht="13.5" customHeight="1" thickBot="1" x14ac:dyDescent="0.25">
      <c r="C41" s="21" t="s">
        <v>11</v>
      </c>
      <c r="D41" s="20">
        <v>4253.4200000000128</v>
      </c>
      <c r="E41" s="17">
        <v>38678.269999999997</v>
      </c>
      <c r="F41" s="17">
        <v>40377.72</v>
      </c>
      <c r="G41" s="16">
        <f>+E41</f>
        <v>38678.269999999997</v>
      </c>
      <c r="H41" s="16">
        <f t="shared" si="0"/>
        <v>2553.9700000000084</v>
      </c>
      <c r="I41" s="19"/>
    </row>
    <row r="42" spans="1:11" ht="13.5" customHeight="1" thickBot="1" x14ac:dyDescent="0.25">
      <c r="C42" s="14" t="s">
        <v>10</v>
      </c>
      <c r="D42" s="18">
        <v>2832</v>
      </c>
      <c r="E42" s="17">
        <v>33246.6</v>
      </c>
      <c r="F42" s="17">
        <v>32170.880000000001</v>
      </c>
      <c r="G42" s="16">
        <f>+E42</f>
        <v>33246.6</v>
      </c>
      <c r="H42" s="16">
        <f t="shared" si="0"/>
        <v>3907.7199999999975</v>
      </c>
      <c r="I42" s="15" t="s">
        <v>9</v>
      </c>
      <c r="J42" s="1">
        <f>3400.59-1.85</f>
        <v>3398.7400000000002</v>
      </c>
    </row>
    <row r="43" spans="1:11" s="11" customFormat="1" ht="13.5" customHeight="1" thickBot="1" x14ac:dyDescent="0.25">
      <c r="C43" s="14" t="s">
        <v>8</v>
      </c>
      <c r="D43" s="13">
        <f>SUM(D35:D42)</f>
        <v>63909.999999999949</v>
      </c>
      <c r="E43" s="13">
        <f>SUM(E35:E42)</f>
        <v>738254.89</v>
      </c>
      <c r="F43" s="13">
        <f>SUM(F35:F42)</f>
        <v>719905.30999999982</v>
      </c>
      <c r="G43" s="13">
        <f>SUM(G35:G42)</f>
        <v>724287.70906148874</v>
      </c>
      <c r="H43" s="13">
        <f>SUM(H35:H42)</f>
        <v>82259.579999999958</v>
      </c>
      <c r="I43" s="12"/>
    </row>
    <row r="44" spans="1:11" ht="13.5" customHeight="1" thickBot="1" x14ac:dyDescent="0.25">
      <c r="C44" s="49" t="s">
        <v>7</v>
      </c>
      <c r="D44" s="49"/>
      <c r="E44" s="49"/>
      <c r="F44" s="49"/>
      <c r="G44" s="49"/>
      <c r="H44" s="49"/>
      <c r="I44" s="49"/>
    </row>
    <row r="45" spans="1:11" ht="41.25" customHeight="1" thickBot="1" x14ac:dyDescent="0.25">
      <c r="C45" s="10" t="s">
        <v>6</v>
      </c>
      <c r="D45" s="36" t="s">
        <v>5</v>
      </c>
      <c r="E45" s="36"/>
      <c r="F45" s="36"/>
      <c r="G45" s="36"/>
      <c r="H45" s="36"/>
      <c r="I45" s="9" t="s">
        <v>4</v>
      </c>
    </row>
    <row r="46" spans="1:11" ht="20.25" customHeight="1" x14ac:dyDescent="0.3">
      <c r="C46" s="8" t="s">
        <v>3</v>
      </c>
      <c r="D46" s="8"/>
      <c r="E46" s="8"/>
      <c r="F46" s="8"/>
      <c r="G46" s="8"/>
      <c r="H46" s="7">
        <f>+H32+H43</f>
        <v>168171.47</v>
      </c>
    </row>
    <row r="47" spans="1:11" ht="12" hidden="1" customHeight="1" x14ac:dyDescent="0.25">
      <c r="C47" s="6" t="s">
        <v>2</v>
      </c>
      <c r="D47" s="6"/>
      <c r="F47" s="5"/>
      <c r="G47" s="5"/>
      <c r="H47" s="5"/>
    </row>
    <row r="48" spans="1:11" ht="12.75" hidden="1" customHeight="1" x14ac:dyDescent="0.2">
      <c r="A48" s="4" t="s">
        <v>1</v>
      </c>
      <c r="B48" s="4" t="s">
        <v>1</v>
      </c>
      <c r="C48" s="4" t="s">
        <v>1</v>
      </c>
    </row>
    <row r="49" spans="3:8" ht="12.75" customHeight="1" x14ac:dyDescent="0.2"/>
    <row r="50" spans="3:8" x14ac:dyDescent="0.2">
      <c r="D50" s="3"/>
      <c r="E50" s="3"/>
      <c r="F50" s="3"/>
      <c r="G50" s="3"/>
      <c r="H50" s="3"/>
    </row>
    <row r="51" spans="3:8" hidden="1" x14ac:dyDescent="0.2">
      <c r="H51" s="2">
        <f>7420.35+3907.72+417.07+5706.27+39900.07+2553.97+22354.13</f>
        <v>82259.58</v>
      </c>
    </row>
    <row r="52" spans="3:8" x14ac:dyDescent="0.2">
      <c r="C52" s="2" t="s">
        <v>0</v>
      </c>
      <c r="D52" s="3"/>
      <c r="E52" s="3">
        <f>+E32+E43+5580</f>
        <v>1352095.31</v>
      </c>
      <c r="F52" s="3"/>
      <c r="G52" s="3">
        <f>+G32+G43</f>
        <v>1278408.8690614887</v>
      </c>
      <c r="H52" s="3"/>
    </row>
  </sheetData>
  <mergeCells count="10">
    <mergeCell ref="D45:H45"/>
    <mergeCell ref="I27:I31"/>
    <mergeCell ref="C26:I26"/>
    <mergeCell ref="C33:I33"/>
    <mergeCell ref="C21:I21"/>
    <mergeCell ref="C22:I22"/>
    <mergeCell ref="C23:I23"/>
    <mergeCell ref="C24:I24"/>
    <mergeCell ref="I35:I36"/>
    <mergeCell ref="C44:I4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3"/>
  <sheetViews>
    <sheetView topLeftCell="A16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9" width="15.140625" style="50" customWidth="1"/>
    <col min="10" max="16384" width="9.140625" style="50"/>
  </cols>
  <sheetData>
    <row r="13" spans="1:9" x14ac:dyDescent="0.25">
      <c r="A13" s="55" t="s">
        <v>59</v>
      </c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55" t="s">
        <v>58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25">
      <c r="A15" s="55" t="s">
        <v>57</v>
      </c>
      <c r="B15" s="55"/>
      <c r="C15" s="55"/>
      <c r="D15" s="55"/>
      <c r="E15" s="55"/>
      <c r="F15" s="55"/>
      <c r="G15" s="55"/>
      <c r="H15" s="55"/>
      <c r="I15" s="55"/>
    </row>
    <row r="16" spans="1:9" ht="60" x14ac:dyDescent="0.25">
      <c r="A16" s="53" t="s">
        <v>56</v>
      </c>
      <c r="B16" s="53" t="s">
        <v>55</v>
      </c>
      <c r="C16" s="53" t="s">
        <v>54</v>
      </c>
      <c r="D16" s="53" t="s">
        <v>53</v>
      </c>
      <c r="E16" s="53" t="s">
        <v>52</v>
      </c>
      <c r="F16" s="54" t="s">
        <v>51</v>
      </c>
      <c r="G16" s="54" t="s">
        <v>50</v>
      </c>
      <c r="H16" s="53" t="s">
        <v>49</v>
      </c>
      <c r="I16" s="53" t="s">
        <v>48</v>
      </c>
    </row>
    <row r="17" spans="1:9" x14ac:dyDescent="0.25">
      <c r="A17" s="52" t="s">
        <v>47</v>
      </c>
      <c r="B17" s="51">
        <v>123.68791</v>
      </c>
      <c r="C17" s="51"/>
      <c r="D17" s="51">
        <v>48.562800000000003</v>
      </c>
      <c r="E17" s="51">
        <v>47.00123</v>
      </c>
      <c r="F17" s="51">
        <v>5.58</v>
      </c>
      <c r="G17" s="51">
        <v>6.6575699999999998</v>
      </c>
      <c r="H17" s="51">
        <v>5.70627</v>
      </c>
      <c r="I17" s="51">
        <f>B17+D17+F17-G17</f>
        <v>171.17314000000002</v>
      </c>
    </row>
    <row r="19" spans="1:9" x14ac:dyDescent="0.25">
      <c r="A19" s="50" t="s">
        <v>46</v>
      </c>
    </row>
    <row r="20" spans="1:9" x14ac:dyDescent="0.25">
      <c r="A20" s="50" t="s">
        <v>45</v>
      </c>
    </row>
    <row r="21" spans="1:9" x14ac:dyDescent="0.25">
      <c r="A21" s="50" t="s">
        <v>44</v>
      </c>
    </row>
    <row r="22" spans="1:9" x14ac:dyDescent="0.25">
      <c r="A22" s="50" t="s">
        <v>43</v>
      </c>
    </row>
    <row r="23" spans="1:9" x14ac:dyDescent="0.25">
      <c r="A23" s="50" t="s">
        <v>42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Пограничная3 3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2019-03-19T11:43:14Z</dcterms:created>
  <dcterms:modified xsi:type="dcterms:W3CDTF">2019-03-21T08:02:00Z</dcterms:modified>
</cp:coreProperties>
</file>