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Школьная2 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6" i="1" l="1"/>
  <c r="H26" i="1"/>
  <c r="K26" i="1"/>
  <c r="H27" i="1"/>
  <c r="K27" i="1"/>
  <c r="H28" i="1"/>
  <c r="K28" i="1"/>
  <c r="H29" i="1"/>
  <c r="K29" i="1"/>
  <c r="E30" i="1"/>
  <c r="H30" i="1" s="1"/>
  <c r="H31" i="1" s="1"/>
  <c r="H49" i="1" s="1"/>
  <c r="F30" i="1"/>
  <c r="G30" i="1"/>
  <c r="K30" i="1"/>
  <c r="D31" i="1"/>
  <c r="E31" i="1"/>
  <c r="F31" i="1"/>
  <c r="G31" i="1"/>
  <c r="G34" i="1"/>
  <c r="H34" i="1"/>
  <c r="H35" i="1"/>
  <c r="H36" i="1"/>
  <c r="G37" i="1"/>
  <c r="H37" i="1"/>
  <c r="J37" i="1"/>
  <c r="K37" i="1"/>
  <c r="H38" i="1"/>
  <c r="J38" i="1"/>
  <c r="K38" i="1"/>
  <c r="H39" i="1"/>
  <c r="G40" i="1"/>
  <c r="H40" i="1"/>
  <c r="G41" i="1"/>
  <c r="H41" i="1"/>
  <c r="G42" i="1"/>
  <c r="H42" i="1"/>
  <c r="G43" i="1"/>
  <c r="H43" i="1"/>
  <c r="E44" i="1"/>
  <c r="F44" i="1"/>
  <c r="G44" i="1"/>
  <c r="H44" i="1"/>
  <c r="H45" i="1" s="1"/>
  <c r="J44" i="1"/>
  <c r="K44" i="1"/>
  <c r="D45" i="1"/>
  <c r="E45" i="1"/>
  <c r="F45" i="1"/>
  <c r="G45" i="1"/>
  <c r="H54" i="1"/>
  <c r="E56" i="1"/>
  <c r="G56" i="1"/>
</calcChain>
</file>

<file path=xl/sharedStrings.xml><?xml version="1.0" encoding="utf-8"?>
<sst xmlns="http://schemas.openxmlformats.org/spreadsheetml/2006/main" count="73" uniqueCount="65">
  <si>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</si>
  <si>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</si>
  <si>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</si>
  <si>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</si>
  <si>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"Электромонтаж"</t>
  </si>
  <si>
    <t xml:space="preserve">Поступило от ООО "Электромонтаж" за управление и содержание общедомового имущества, и за сбор ТБО 60002.24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</si>
  <si>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</si>
  <si>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</si>
  <si>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</si>
  <si>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</si>
  <si>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</si>
  <si>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Повышающий коэффициент</t>
  </si>
  <si>
    <t xml:space="preserve"> ООО"Энерго-Сервис"</t>
  </si>
  <si>
    <t>т/о узлов учета теп/энергии</t>
  </si>
  <si>
    <t>ООО "ТСК"</t>
  </si>
  <si>
    <t>техническое обслуживание тепловых сетей и сетей ГВС</t>
  </si>
  <si>
    <t>услуги расчетно-кассовой службы</t>
  </si>
  <si>
    <t>ОАО "Леноблгаз"</t>
  </si>
  <si>
    <t>т/о внутридомового газ/ оборудования</t>
  </si>
  <si>
    <t>ООО"Экотранс"</t>
  </si>
  <si>
    <t>Аренда контейнера</t>
  </si>
  <si>
    <t xml:space="preserve">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</si>
  <si>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</si>
  <si>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</si>
  <si>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</si>
  <si>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</si>
  <si>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</si>
  <si>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</si>
  <si>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</si>
  <si>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</si>
  <si>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</si>
  <si>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</si>
  <si>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</si>
  <si>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</si>
  <si>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</si>
  <si>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</si>
  <si>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</si>
  <si>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</si>
  <si>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</si>
  <si>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</si>
  <si>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</si>
  <si>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</si>
  <si>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</si>
  <si>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</si>
  <si>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</si>
  <si>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2/2  по ул. Школьная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</si>
  <si>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</si>
  <si>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</si>
  <si>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</si>
  <si>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- 85.60р</t>
  </si>
  <si>
    <t>работы по электрике - 1326.84р.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</si>
  <si>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1.41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</si>
  <si>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</si>
  <si>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</si>
  <si>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</si>
  <si>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</si>
  <si>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</si>
  <si>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</si>
  <si>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</si>
  <si>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</si>
  <si>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01.01.2018., тыс.руб.</t>
  </si>
  <si>
    <t>№                             п/п</t>
  </si>
  <si>
    <t>№ 2/2 по ул. Школьная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</si>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</sst>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center" vertical="top" wrapText="1"/>
    </xf>
    <xf numFmtId="0" fontId="0" fillId="3" borderId="0" xfId="0" applyFill="1"/>
    <xf numFmtId="0" fontId="9" fillId="3" borderId="7" xfId="0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7" xfId="0" applyNumberFormat="1" applyFont="1" applyFill="1" applyBorder="1" applyAlignment="1">
      <alignment vertical="top" wrapText="1"/>
    </xf>
    <xf numFmtId="4" fontId="3" fillId="3" borderId="7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0" xfId="1"/>
    <xf numFmtId="2" fontId="17" fillId="0" borderId="5" xfId="1" applyNumberFormat="1" applyFont="1" applyFill="1" applyBorder="1" applyAlignment="1">
      <alignment horizontal="center" vertical="center"/>
    </xf>
    <xf numFmtId="2" fontId="17" fillId="4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/>
  <dimension ref="A1:K56"/>
  <sheetViews>
    <sheetView tabSelected="1" topLeftCell="C25" zoomScaleNormal="100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5.14062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48"/>
      <c r="D1" s="48"/>
      <c r="E1" s="48"/>
      <c r="F1" s="48"/>
      <c r="G1" s="48"/>
      <c r="H1" s="48"/>
      <c r="I1" s="48"/>
    </row>
    <row r="2" spans="3:9" ht="13.5" hidden="1" customHeight="1" thickBot="1" x14ac:dyDescent="0.25">
      <c r="C2" s="48"/>
      <c r="D2" s="48"/>
      <c r="E2" s="48" t="s">
        <v>48</v>
      </c>
      <c r="F2" s="48"/>
      <c r="G2" s="48"/>
      <c r="H2" s="48"/>
      <c r="I2" s="48"/>
    </row>
    <row r="3" spans="3:9" ht="13.5" hidden="1" customHeight="1" thickBot="1" x14ac:dyDescent="0.25">
      <c r="C3" s="47"/>
      <c r="D3" s="46"/>
      <c r="E3" s="45"/>
      <c r="F3" s="45"/>
      <c r="G3" s="45"/>
      <c r="H3" s="45"/>
      <c r="I3" s="44"/>
    </row>
    <row r="4" spans="3:9" ht="12.75" hidden="1" customHeight="1" x14ac:dyDescent="0.2">
      <c r="C4" s="43"/>
      <c r="D4" s="43"/>
      <c r="E4" s="42"/>
      <c r="F4" s="42"/>
      <c r="G4" s="42"/>
      <c r="H4" s="42"/>
      <c r="I4" s="42"/>
    </row>
    <row r="5" spans="3:9" ht="12.75" customHeight="1" x14ac:dyDescent="0.2">
      <c r="C5" s="43"/>
      <c r="D5" s="43"/>
      <c r="E5" s="42"/>
      <c r="F5" s="42"/>
      <c r="G5" s="42"/>
      <c r="H5" s="42"/>
      <c r="I5" s="42"/>
    </row>
    <row r="6" spans="3:9" ht="12.75" customHeight="1" x14ac:dyDescent="0.2">
      <c r="C6" s="43"/>
      <c r="D6" s="43"/>
      <c r="E6" s="42"/>
      <c r="F6" s="42"/>
      <c r="G6" s="42"/>
      <c r="H6" s="42"/>
      <c r="I6" s="42"/>
    </row>
    <row r="7" spans="3:9" ht="12.75" customHeight="1" x14ac:dyDescent="0.2">
      <c r="C7" s="43"/>
      <c r="D7" s="43"/>
      <c r="E7" s="42"/>
      <c r="F7" s="42"/>
      <c r="G7" s="42"/>
      <c r="H7" s="42"/>
      <c r="I7" s="42"/>
    </row>
    <row r="8" spans="3:9" ht="12.75" customHeight="1" x14ac:dyDescent="0.2">
      <c r="C8" s="43"/>
      <c r="D8" s="43"/>
      <c r="E8" s="42"/>
      <c r="F8" s="42"/>
      <c r="G8" s="42"/>
      <c r="H8" s="42"/>
      <c r="I8" s="42"/>
    </row>
    <row r="9" spans="3:9" ht="12.75" customHeight="1" x14ac:dyDescent="0.2">
      <c r="C9" s="43"/>
      <c r="D9" s="43"/>
      <c r="E9" s="42"/>
      <c r="F9" s="42"/>
      <c r="G9" s="42"/>
      <c r="H9" s="42"/>
      <c r="I9" s="42"/>
    </row>
    <row r="10" spans="3:9" ht="12.75" customHeight="1" x14ac:dyDescent="0.2">
      <c r="C10" s="43"/>
      <c r="D10" s="43"/>
      <c r="E10" s="42"/>
      <c r="F10" s="42"/>
      <c r="G10" s="42"/>
      <c r="H10" s="42"/>
      <c r="I10" s="42"/>
    </row>
    <row r="11" spans="3:9" ht="12.75" customHeight="1" x14ac:dyDescent="0.2">
      <c r="C11" s="43"/>
      <c r="D11" s="43"/>
      <c r="E11" s="42"/>
      <c r="F11" s="42"/>
      <c r="G11" s="42"/>
      <c r="H11" s="42"/>
      <c r="I11" s="42"/>
    </row>
    <row r="12" spans="3:9" ht="12.75" customHeight="1" x14ac:dyDescent="0.2">
      <c r="C12" s="43"/>
      <c r="D12" s="43"/>
      <c r="E12" s="42"/>
      <c r="F12" s="42"/>
      <c r="G12" s="42"/>
      <c r="H12" s="42"/>
      <c r="I12" s="42"/>
    </row>
    <row r="13" spans="3:9" ht="12.75" customHeight="1" x14ac:dyDescent="0.2">
      <c r="C13" s="43"/>
      <c r="D13" s="43"/>
      <c r="E13" s="42"/>
      <c r="F13" s="42"/>
      <c r="G13" s="42"/>
      <c r="H13" s="42"/>
      <c r="I13" s="42"/>
    </row>
    <row r="14" spans="3:9" ht="12.75" customHeight="1" x14ac:dyDescent="0.2">
      <c r="C14" s="43"/>
      <c r="D14" s="43"/>
      <c r="E14" s="42"/>
      <c r="F14" s="42"/>
      <c r="G14" s="42"/>
      <c r="H14" s="42"/>
      <c r="I14" s="42"/>
    </row>
    <row r="15" spans="3:9" ht="12.75" customHeight="1" x14ac:dyDescent="0.2">
      <c r="C15" s="43"/>
      <c r="D15" s="43"/>
      <c r="E15" s="42"/>
      <c r="F15" s="42"/>
      <c r="G15" s="42"/>
      <c r="H15" s="42"/>
      <c r="I15" s="42"/>
    </row>
    <row r="16" spans="3:9" ht="12.75" customHeight="1" x14ac:dyDescent="0.2">
      <c r="C16" s="43"/>
      <c r="D16" s="43"/>
      <c r="E16" s="42"/>
      <c r="F16" s="42"/>
      <c r="G16" s="42"/>
      <c r="H16" s="42"/>
      <c r="I16" s="42"/>
    </row>
    <row r="17" spans="3:11" ht="12.75" customHeight="1" x14ac:dyDescent="0.2">
      <c r="C17" s="43"/>
      <c r="D17" s="43"/>
      <c r="E17" s="42"/>
      <c r="F17" s="42"/>
      <c r="G17" s="42"/>
      <c r="H17" s="42"/>
      <c r="I17" s="42"/>
    </row>
    <row r="18" spans="3:11" ht="12.75" customHeight="1" x14ac:dyDescent="0.2">
      <c r="C18" s="43"/>
      <c r="D18" s="43"/>
      <c r="E18" s="42"/>
      <c r="F18" s="42"/>
      <c r="G18" s="42"/>
      <c r="H18" s="42"/>
      <c r="I18" s="42"/>
    </row>
    <row r="19" spans="3:11" ht="12.75" customHeight="1" x14ac:dyDescent="0.2">
      <c r="C19" s="43"/>
      <c r="D19" s="43"/>
      <c r="E19" s="42"/>
      <c r="F19" s="42"/>
      <c r="G19" s="42"/>
      <c r="H19" s="42"/>
      <c r="I19" s="42"/>
    </row>
    <row r="20" spans="3:11" ht="14.25" x14ac:dyDescent="0.2">
      <c r="C20" s="49" t="s">
        <v>47</v>
      </c>
      <c r="D20" s="49"/>
      <c r="E20" s="49"/>
      <c r="F20" s="49"/>
      <c r="G20" s="49"/>
      <c r="H20" s="49"/>
      <c r="I20" s="49"/>
    </row>
    <row r="21" spans="3:11" x14ac:dyDescent="0.2">
      <c r="C21" s="50" t="s">
        <v>46</v>
      </c>
      <c r="D21" s="50"/>
      <c r="E21" s="50"/>
      <c r="F21" s="50"/>
      <c r="G21" s="50"/>
      <c r="H21" s="50"/>
      <c r="I21" s="50"/>
    </row>
    <row r="22" spans="3:11" x14ac:dyDescent="0.2">
      <c r="C22" s="50" t="s">
        <v>45</v>
      </c>
      <c r="D22" s="50"/>
      <c r="E22" s="50"/>
      <c r="F22" s="50"/>
      <c r="G22" s="50"/>
      <c r="H22" s="50"/>
      <c r="I22" s="50"/>
    </row>
    <row r="23" spans="3:11" ht="6" customHeight="1" thickBot="1" x14ac:dyDescent="0.25">
      <c r="C23" s="51"/>
      <c r="D23" s="51"/>
      <c r="E23" s="51"/>
      <c r="F23" s="51"/>
      <c r="G23" s="51"/>
      <c r="H23" s="51"/>
      <c r="I23" s="51"/>
    </row>
    <row r="24" spans="3:11" ht="57" customHeight="1" thickBot="1" x14ac:dyDescent="0.25">
      <c r="C24" s="37" t="s">
        <v>35</v>
      </c>
      <c r="D24" s="40" t="s">
        <v>34</v>
      </c>
      <c r="E24" s="39" t="s">
        <v>33</v>
      </c>
      <c r="F24" s="39" t="s">
        <v>32</v>
      </c>
      <c r="G24" s="39" t="s">
        <v>31</v>
      </c>
      <c r="H24" s="39" t="s">
        <v>30</v>
      </c>
      <c r="I24" s="40" t="s">
        <v>44</v>
      </c>
    </row>
    <row r="25" spans="3:11" ht="13.5" customHeight="1" thickBot="1" x14ac:dyDescent="0.25">
      <c r="C25" s="52" t="s">
        <v>43</v>
      </c>
      <c r="D25" s="53"/>
      <c r="E25" s="53"/>
      <c r="F25" s="53"/>
      <c r="G25" s="53"/>
      <c r="H25" s="53"/>
      <c r="I25" s="54"/>
    </row>
    <row r="26" spans="3:11" ht="13.5" customHeight="1" thickBot="1" x14ac:dyDescent="0.25">
      <c r="C26" s="14" t="s">
        <v>42</v>
      </c>
      <c r="D26" s="19">
        <v>66918.529999999912</v>
      </c>
      <c r="E26" s="16">
        <v>323401.64</v>
      </c>
      <c r="F26" s="16">
        <f>307893.89+0.11</f>
        <v>307894</v>
      </c>
      <c r="G26" s="16">
        <v>265757.06</v>
      </c>
      <c r="H26" s="41">
        <f>+D26+E26-F26</f>
        <v>82426.169999999925</v>
      </c>
      <c r="I26" s="55" t="s">
        <v>41</v>
      </c>
      <c r="K26" s="1">
        <f>0.79+4.85+44035.77</f>
        <v>44041.409999999996</v>
      </c>
    </row>
    <row r="27" spans="3:11" ht="13.5" customHeight="1" thickBot="1" x14ac:dyDescent="0.25">
      <c r="C27" s="14" t="s">
        <v>40</v>
      </c>
      <c r="D27" s="19">
        <v>29512.200000000026</v>
      </c>
      <c r="E27" s="18">
        <v>99583.74</v>
      </c>
      <c r="F27" s="18">
        <v>87967.49</v>
      </c>
      <c r="G27" s="16">
        <v>91083.92</v>
      </c>
      <c r="H27" s="41">
        <f>+D27+E27-F27</f>
        <v>41128.450000000026</v>
      </c>
      <c r="I27" s="56"/>
      <c r="K27" s="1">
        <f>8945.62-4789.05+0.69</f>
        <v>4157.26</v>
      </c>
    </row>
    <row r="28" spans="3:11" ht="13.5" customHeight="1" thickBot="1" x14ac:dyDescent="0.25">
      <c r="C28" s="14" t="s">
        <v>39</v>
      </c>
      <c r="D28" s="19">
        <v>15488.359999999979</v>
      </c>
      <c r="E28" s="18">
        <v>66727.03</v>
      </c>
      <c r="F28" s="18">
        <v>56887.92</v>
      </c>
      <c r="G28" s="16">
        <v>42456.35</v>
      </c>
      <c r="H28" s="41">
        <f>+D28+E28-F28</f>
        <v>25327.469999999987</v>
      </c>
      <c r="I28" s="56"/>
      <c r="K28" s="1">
        <f>4755.44-1127.41+1.68</f>
        <v>3629.7099999999996</v>
      </c>
    </row>
    <row r="29" spans="3:11" ht="13.5" customHeight="1" thickBot="1" x14ac:dyDescent="0.25">
      <c r="C29" s="14" t="s">
        <v>38</v>
      </c>
      <c r="D29" s="19">
        <v>11316.289999999994</v>
      </c>
      <c r="E29" s="18">
        <v>46724</v>
      </c>
      <c r="F29" s="18">
        <v>39913.15</v>
      </c>
      <c r="G29" s="16">
        <v>63362.98</v>
      </c>
      <c r="H29" s="41">
        <f>+D29+E29-F29</f>
        <v>18127.139999999992</v>
      </c>
      <c r="I29" s="56"/>
      <c r="K29" s="1">
        <f>1240.27-646.19+0.11+1674.37-395.69+0.62</f>
        <v>1873.4899999999998</v>
      </c>
    </row>
    <row r="30" spans="3:11" ht="13.5" customHeight="1" thickBot="1" x14ac:dyDescent="0.25">
      <c r="C30" s="14" t="s">
        <v>37</v>
      </c>
      <c r="D30" s="19">
        <v>579.57999999999993</v>
      </c>
      <c r="E30" s="18">
        <f>1961.88+1580.46+1928.58+2146.08</f>
        <v>7617</v>
      </c>
      <c r="F30" s="18">
        <f>2007.07+2316.13+1110.44+1496.3</f>
        <v>6929.94</v>
      </c>
      <c r="G30" s="16">
        <f>+E30</f>
        <v>7617</v>
      </c>
      <c r="H30" s="41">
        <f>+D30+E30-F30</f>
        <v>1266.6400000000003</v>
      </c>
      <c r="I30" s="57"/>
      <c r="K30" s="1">
        <f>134.76-112.79+357.73+0.07</f>
        <v>379.77</v>
      </c>
    </row>
    <row r="31" spans="3:11" ht="13.5" customHeight="1" thickBot="1" x14ac:dyDescent="0.25">
      <c r="C31" s="14" t="s">
        <v>10</v>
      </c>
      <c r="D31" s="13">
        <f>SUM(D26:D30)</f>
        <v>123814.9599999999</v>
      </c>
      <c r="E31" s="13">
        <f>SUM(E26:E30)</f>
        <v>544053.41</v>
      </c>
      <c r="F31" s="13">
        <f>SUM(F26:F30)</f>
        <v>499592.5</v>
      </c>
      <c r="G31" s="13">
        <f>SUM(G26:G30)</f>
        <v>470277.30999999994</v>
      </c>
      <c r="H31" s="13">
        <f>SUM(H26:H30)</f>
        <v>168275.86999999994</v>
      </c>
      <c r="I31" s="14"/>
    </row>
    <row r="32" spans="3:11" ht="13.5" customHeight="1" thickBot="1" x14ac:dyDescent="0.25">
      <c r="C32" s="58" t="s">
        <v>36</v>
      </c>
      <c r="D32" s="58"/>
      <c r="E32" s="58"/>
      <c r="F32" s="58"/>
      <c r="G32" s="58"/>
      <c r="H32" s="58"/>
      <c r="I32" s="58"/>
    </row>
    <row r="33" spans="3:11" ht="56.25" customHeight="1" thickBot="1" x14ac:dyDescent="0.25">
      <c r="C33" s="20" t="s">
        <v>35</v>
      </c>
      <c r="D33" s="40" t="s">
        <v>34</v>
      </c>
      <c r="E33" s="39" t="s">
        <v>33</v>
      </c>
      <c r="F33" s="39" t="s">
        <v>32</v>
      </c>
      <c r="G33" s="39" t="s">
        <v>31</v>
      </c>
      <c r="H33" s="39" t="s">
        <v>30</v>
      </c>
      <c r="I33" s="38" t="s">
        <v>29</v>
      </c>
    </row>
    <row r="34" spans="3:11" ht="30.75" customHeight="1" thickBot="1" x14ac:dyDescent="0.25">
      <c r="C34" s="37" t="s">
        <v>28</v>
      </c>
      <c r="D34" s="36">
        <v>20658.139999999956</v>
      </c>
      <c r="E34" s="17">
        <v>158687.51999999999</v>
      </c>
      <c r="F34" s="17">
        <v>151705.26999999999</v>
      </c>
      <c r="G34" s="17">
        <f>+E34</f>
        <v>158687.51999999999</v>
      </c>
      <c r="H34" s="17">
        <f t="shared" ref="H34:H44" si="0">+D34+E34-F34</f>
        <v>27640.389999999956</v>
      </c>
      <c r="I34" s="62" t="s">
        <v>27</v>
      </c>
    </row>
    <row r="35" spans="3:11" ht="14.25" customHeight="1" thickBot="1" x14ac:dyDescent="0.25">
      <c r="C35" s="14" t="s">
        <v>26</v>
      </c>
      <c r="D35" s="19">
        <v>3720.7300000000068</v>
      </c>
      <c r="E35" s="16">
        <v>30404.400000000001</v>
      </c>
      <c r="F35" s="16">
        <v>28828.63</v>
      </c>
      <c r="G35" s="17">
        <v>1412.44</v>
      </c>
      <c r="H35" s="17">
        <f t="shared" si="0"/>
        <v>5296.5000000000036</v>
      </c>
      <c r="I35" s="63"/>
      <c r="J35" s="35"/>
    </row>
    <row r="36" spans="3:11" ht="13.5" customHeight="1" thickBot="1" x14ac:dyDescent="0.25">
      <c r="C36" s="20" t="s">
        <v>25</v>
      </c>
      <c r="D36" s="34">
        <v>1.9999999993505102E-2</v>
      </c>
      <c r="E36" s="16"/>
      <c r="F36" s="16">
        <v>0.01</v>
      </c>
      <c r="G36" s="17"/>
      <c r="H36" s="17">
        <f t="shared" si="0"/>
        <v>9.9999999935051018E-3</v>
      </c>
      <c r="I36" s="12"/>
    </row>
    <row r="37" spans="3:11" ht="12.75" customHeight="1" thickBot="1" x14ac:dyDescent="0.25">
      <c r="C37" s="14" t="s">
        <v>24</v>
      </c>
      <c r="D37" s="34">
        <v>19541.140000000101</v>
      </c>
      <c r="E37" s="16">
        <v>207664.82</v>
      </c>
      <c r="F37" s="16">
        <v>155661.75</v>
      </c>
      <c r="G37" s="17">
        <f>+E37</f>
        <v>207664.82</v>
      </c>
      <c r="H37" s="17">
        <f t="shared" si="0"/>
        <v>71544.210000000108</v>
      </c>
      <c r="I37" s="15" t="s">
        <v>23</v>
      </c>
      <c r="J37" s="1">
        <f>7267.31+1245.84</f>
        <v>8513.15</v>
      </c>
      <c r="K37" s="1">
        <f>9258.29+1315.16</f>
        <v>10573.45</v>
      </c>
    </row>
    <row r="38" spans="3:11" ht="26.25" customHeight="1" thickBot="1" x14ac:dyDescent="0.25">
      <c r="C38" s="14" t="s">
        <v>22</v>
      </c>
      <c r="D38" s="19">
        <v>5121.5099999999802</v>
      </c>
      <c r="E38" s="16">
        <v>39525.839999999997</v>
      </c>
      <c r="F38" s="16">
        <v>37762.589999999997</v>
      </c>
      <c r="G38" s="17">
        <v>77413.56</v>
      </c>
      <c r="H38" s="17">
        <f t="shared" si="0"/>
        <v>6884.7599999999802</v>
      </c>
      <c r="I38" s="21" t="s">
        <v>21</v>
      </c>
      <c r="J38" s="1">
        <f>113.09+3049.03</f>
        <v>3162.1200000000003</v>
      </c>
      <c r="K38" s="1">
        <f>1.21+21.62+2607.25</f>
        <v>2630.08</v>
      </c>
    </row>
    <row r="39" spans="3:11" s="28" customFormat="1" ht="13.5" hidden="1" customHeight="1" thickBot="1" x14ac:dyDescent="0.25">
      <c r="C39" s="33" t="s">
        <v>20</v>
      </c>
      <c r="D39" s="32">
        <v>0</v>
      </c>
      <c r="E39" s="31"/>
      <c r="F39" s="31"/>
      <c r="G39" s="17"/>
      <c r="H39" s="30">
        <f t="shared" si="0"/>
        <v>0</v>
      </c>
      <c r="I39" s="29" t="s">
        <v>19</v>
      </c>
    </row>
    <row r="40" spans="3:11" ht="27.75" customHeight="1" thickBot="1" x14ac:dyDescent="0.25">
      <c r="C40" s="14" t="s">
        <v>18</v>
      </c>
      <c r="D40" s="19">
        <v>216.65999999999963</v>
      </c>
      <c r="E40" s="18">
        <v>2105.04</v>
      </c>
      <c r="F40" s="18">
        <v>1954.66</v>
      </c>
      <c r="G40" s="17">
        <f>+E40</f>
        <v>2105.04</v>
      </c>
      <c r="H40" s="17">
        <f t="shared" si="0"/>
        <v>367.03999999999974</v>
      </c>
      <c r="I40" s="21" t="s">
        <v>17</v>
      </c>
    </row>
    <row r="41" spans="3:11" ht="13.5" customHeight="1" thickBot="1" x14ac:dyDescent="0.25">
      <c r="C41" s="20" t="s">
        <v>16</v>
      </c>
      <c r="D41" s="19">
        <v>5420.3600000000042</v>
      </c>
      <c r="E41" s="18">
        <v>29849.439999999999</v>
      </c>
      <c r="F41" s="18">
        <v>28517.85</v>
      </c>
      <c r="G41" s="17">
        <f>+E41</f>
        <v>29849.439999999999</v>
      </c>
      <c r="H41" s="17">
        <f t="shared" si="0"/>
        <v>6751.9500000000044</v>
      </c>
      <c r="I41" s="15"/>
    </row>
    <row r="42" spans="3:11" s="22" customFormat="1" ht="24" hidden="1" customHeight="1" thickBot="1" x14ac:dyDescent="0.25">
      <c r="C42" s="27" t="s">
        <v>15</v>
      </c>
      <c r="D42" s="26">
        <v>0</v>
      </c>
      <c r="E42" s="25"/>
      <c r="F42" s="25"/>
      <c r="G42" s="17">
        <f>+E42</f>
        <v>0</v>
      </c>
      <c r="H42" s="24">
        <f t="shared" si="0"/>
        <v>0</v>
      </c>
      <c r="I42" s="23" t="s">
        <v>14</v>
      </c>
    </row>
    <row r="43" spans="3:11" ht="13.5" thickBot="1" x14ac:dyDescent="0.25">
      <c r="C43" s="14" t="s">
        <v>13</v>
      </c>
      <c r="D43" s="19">
        <v>1010.5099999999966</v>
      </c>
      <c r="E43" s="18">
        <v>8653.56</v>
      </c>
      <c r="F43" s="18">
        <v>8157.14</v>
      </c>
      <c r="G43" s="17">
        <f>+E43</f>
        <v>8653.56</v>
      </c>
      <c r="H43" s="17">
        <f t="shared" si="0"/>
        <v>1506.9299999999957</v>
      </c>
      <c r="I43" s="21" t="s">
        <v>12</v>
      </c>
    </row>
    <row r="44" spans="3:11" ht="13.5" thickBot="1" x14ac:dyDescent="0.25">
      <c r="C44" s="20" t="s">
        <v>11</v>
      </c>
      <c r="D44" s="19">
        <v>3119.3000000000029</v>
      </c>
      <c r="E44" s="18">
        <f>5495.82+3594.19</f>
        <v>9090.01</v>
      </c>
      <c r="F44" s="18">
        <f>5282.22+2555.08</f>
        <v>7837.3</v>
      </c>
      <c r="G44" s="17">
        <f>+E44</f>
        <v>9090.01</v>
      </c>
      <c r="H44" s="16">
        <f t="shared" si="0"/>
        <v>4372.0100000000029</v>
      </c>
      <c r="I44" s="15"/>
      <c r="J44" s="1">
        <f>641.64+317.73</f>
        <v>959.37</v>
      </c>
      <c r="K44" s="1">
        <f>3256.45+1616.02</f>
        <v>4872.4699999999993</v>
      </c>
    </row>
    <row r="45" spans="3:11" s="11" customFormat="1" ht="16.5" customHeight="1" thickBot="1" x14ac:dyDescent="0.25">
      <c r="C45" s="14" t="s">
        <v>10</v>
      </c>
      <c r="D45" s="13">
        <f>SUM(D34:D44)</f>
        <v>58808.370000000039</v>
      </c>
      <c r="E45" s="13">
        <f>SUM(E34:E44)</f>
        <v>485980.62999999995</v>
      </c>
      <c r="F45" s="13">
        <f>SUM(F34:F44)</f>
        <v>420425.19999999995</v>
      </c>
      <c r="G45" s="13">
        <f>SUM(G34:G44)</f>
        <v>494876.39</v>
      </c>
      <c r="H45" s="13">
        <f>SUM(H34:H44)</f>
        <v>124363.80000000005</v>
      </c>
      <c r="I45" s="12"/>
    </row>
    <row r="46" spans="3:11" ht="13.5" customHeight="1" thickBot="1" x14ac:dyDescent="0.25">
      <c r="C46" s="64" t="s">
        <v>9</v>
      </c>
      <c r="D46" s="64"/>
      <c r="E46" s="64"/>
      <c r="F46" s="64"/>
      <c r="G46" s="64"/>
      <c r="H46" s="64"/>
      <c r="I46" s="64"/>
    </row>
    <row r="47" spans="3:11" ht="27" customHeight="1" thickBot="1" x14ac:dyDescent="0.25">
      <c r="C47" s="9" t="s">
        <v>8</v>
      </c>
      <c r="D47" s="65" t="s">
        <v>7</v>
      </c>
      <c r="E47" s="65"/>
      <c r="F47" s="65"/>
      <c r="G47" s="65"/>
      <c r="H47" s="65"/>
      <c r="I47" s="10" t="s">
        <v>6</v>
      </c>
    </row>
    <row r="48" spans="3:11" ht="26.25" customHeight="1" thickBot="1" x14ac:dyDescent="0.25">
      <c r="C48" s="9" t="s">
        <v>4</v>
      </c>
      <c r="D48" s="59" t="s">
        <v>5</v>
      </c>
      <c r="E48" s="60"/>
      <c r="F48" s="60"/>
      <c r="G48" s="60"/>
      <c r="H48" s="61"/>
      <c r="I48" s="8" t="s">
        <v>4</v>
      </c>
    </row>
    <row r="49" spans="3:8" ht="18" customHeight="1" x14ac:dyDescent="0.3">
      <c r="C49" s="7" t="s">
        <v>3</v>
      </c>
      <c r="D49" s="7"/>
      <c r="E49" s="7"/>
      <c r="F49" s="7"/>
      <c r="G49" s="7"/>
      <c r="H49" s="6">
        <f>+H31+H45</f>
        <v>292639.67</v>
      </c>
    </row>
    <row r="50" spans="3:8" ht="15" hidden="1" x14ac:dyDescent="0.25">
      <c r="C50" s="5" t="s">
        <v>2</v>
      </c>
    </row>
    <row r="51" spans="3:8" hidden="1" x14ac:dyDescent="0.2">
      <c r="C51" s="4" t="s">
        <v>1</v>
      </c>
    </row>
    <row r="52" spans="3:8" x14ac:dyDescent="0.2">
      <c r="E52" s="3"/>
      <c r="F52" s="3"/>
    </row>
    <row r="53" spans="3:8" x14ac:dyDescent="0.2">
      <c r="D53" s="3"/>
      <c r="E53" s="3"/>
      <c r="F53" s="3"/>
      <c r="G53" s="3"/>
      <c r="H53" s="3"/>
    </row>
    <row r="54" spans="3:8" hidden="1" x14ac:dyDescent="0.2">
      <c r="H54" s="2">
        <f>6884.76+1506.93+367.04+2570.82+1801.19+5296.5+0.01+27640.39+6751.95+71544.21</f>
        <v>124363.8</v>
      </c>
    </row>
    <row r="55" spans="3:8" x14ac:dyDescent="0.2">
      <c r="H55" s="3"/>
    </row>
    <row r="56" spans="3:8" x14ac:dyDescent="0.2">
      <c r="C56" s="2" t="s">
        <v>0</v>
      </c>
      <c r="E56" s="3">
        <f>+E45+E31+5580+60002.24</f>
        <v>1095616.28</v>
      </c>
      <c r="G56" s="3">
        <f>+G45+G31</f>
        <v>965153.7</v>
      </c>
    </row>
  </sheetData>
  <mergeCells count="11">
    <mergeCell ref="I26:I30"/>
    <mergeCell ref="C32:I32"/>
    <mergeCell ref="D48:H48"/>
    <mergeCell ref="I34:I35"/>
    <mergeCell ref="C46:I46"/>
    <mergeCell ref="D47:H47"/>
    <mergeCell ref="C20:I20"/>
    <mergeCell ref="C21:I21"/>
    <mergeCell ref="C22:I22"/>
    <mergeCell ref="C23:I23"/>
    <mergeCell ref="C25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1"/>
  <sheetViews>
    <sheetView topLeftCell="A13" zoomScaleNormal="100" zoomScaleSheetLayoutView="120" workbookViewId="0">
      <selection activeCell="G22" sqref="G22"/>
    </sheetView>
  </sheetViews>
  <sheetFormatPr defaultRowHeight="15" x14ac:dyDescent="0.25"/>
  <cols>
    <col min="1" max="1" width="4.5703125" style="66" customWidth="1"/>
    <col min="2" max="2" width="12.42578125" style="66" customWidth="1"/>
    <col min="3" max="3" width="13.28515625" style="66" hidden="1" customWidth="1"/>
    <col min="4" max="4" width="12.140625" style="66" customWidth="1"/>
    <col min="5" max="5" width="13.5703125" style="66" customWidth="1"/>
    <col min="6" max="6" width="13.28515625" style="66" customWidth="1"/>
    <col min="7" max="7" width="14.28515625" style="66" customWidth="1"/>
    <col min="8" max="8" width="15.140625" style="66" customWidth="1"/>
    <col min="9" max="9" width="13.7109375" style="66" customWidth="1"/>
    <col min="10" max="16384" width="9.140625" style="66"/>
  </cols>
  <sheetData>
    <row r="13" spans="1:9" x14ac:dyDescent="0.25">
      <c r="A13" s="72" t="s">
        <v>64</v>
      </c>
      <c r="B13" s="72"/>
      <c r="C13" s="72"/>
      <c r="D13" s="72"/>
      <c r="E13" s="72"/>
      <c r="F13" s="72"/>
      <c r="G13" s="72"/>
      <c r="H13" s="72"/>
      <c r="I13" s="72"/>
    </row>
    <row r="14" spans="1:9" x14ac:dyDescent="0.25">
      <c r="A14" s="72" t="s">
        <v>63</v>
      </c>
      <c r="B14" s="72"/>
      <c r="C14" s="72"/>
      <c r="D14" s="72"/>
      <c r="E14" s="72"/>
      <c r="F14" s="72"/>
      <c r="G14" s="72"/>
      <c r="H14" s="72"/>
      <c r="I14" s="72"/>
    </row>
    <row r="15" spans="1:9" x14ac:dyDescent="0.25">
      <c r="A15" s="72" t="s">
        <v>62</v>
      </c>
      <c r="B15" s="72"/>
      <c r="C15" s="72"/>
      <c r="D15" s="72"/>
      <c r="E15" s="72"/>
      <c r="F15" s="72"/>
      <c r="G15" s="72"/>
      <c r="H15" s="72"/>
      <c r="I15" s="72"/>
    </row>
    <row r="16" spans="1:9" ht="60" x14ac:dyDescent="0.25">
      <c r="A16" s="70" t="s">
        <v>61</v>
      </c>
      <c r="B16" s="70" t="s">
        <v>60</v>
      </c>
      <c r="C16" s="70" t="s">
        <v>59</v>
      </c>
      <c r="D16" s="70" t="s">
        <v>58</v>
      </c>
      <c r="E16" s="70" t="s">
        <v>57</v>
      </c>
      <c r="F16" s="71" t="s">
        <v>56</v>
      </c>
      <c r="G16" s="71" t="s">
        <v>55</v>
      </c>
      <c r="H16" s="70" t="s">
        <v>54</v>
      </c>
      <c r="I16" s="70" t="s">
        <v>53</v>
      </c>
    </row>
    <row r="17" spans="1:9" x14ac:dyDescent="0.25">
      <c r="A17" s="69" t="s">
        <v>52</v>
      </c>
      <c r="B17" s="68">
        <v>345.37610999999998</v>
      </c>
      <c r="C17" s="67">
        <v>0</v>
      </c>
      <c r="D17" s="67">
        <v>30.404399999999999</v>
      </c>
      <c r="E17" s="67">
        <v>28.82863</v>
      </c>
      <c r="F17" s="67">
        <f>(60002.24+5580)/1000</f>
        <v>65.582239999999985</v>
      </c>
      <c r="G17" s="67">
        <v>1.4124399999999999</v>
      </c>
      <c r="H17" s="67">
        <v>5.2965</v>
      </c>
      <c r="I17" s="67">
        <f>B17+D17+F17-G17</f>
        <v>439.95031</v>
      </c>
    </row>
    <row r="19" spans="1:9" x14ac:dyDescent="0.25">
      <c r="A19" s="66" t="s">
        <v>51</v>
      </c>
    </row>
    <row r="20" spans="1:9" x14ac:dyDescent="0.25">
      <c r="A20" s="66" t="s">
        <v>50</v>
      </c>
    </row>
    <row r="21" spans="1:9" x14ac:dyDescent="0.25">
      <c r="A21" s="66" t="s">
        <v>49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Школьная2 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2019-03-19T11:51:56Z</dcterms:created>
  <dcterms:modified xsi:type="dcterms:W3CDTF">2019-03-21T08:27:37Z</dcterms:modified>
</cp:coreProperties>
</file>