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<sst xmlns="http://schemas.openxmlformats.org/spreadsheetml/2006/main" count="77" uniqueCount="74">
  <si>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</si>
  <si>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</si>
  <si>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</si>
  <si>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</si>
  <si>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</si>
  <si>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</si>
  <si>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</si>
  <si>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</si>
  <si>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</si>
  <si>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</si>
  <si>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</si>
  <si>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</si>
  <si>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</si>
  <si>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</si>
  <si>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Вывоз ТБО и  КГО</t>
  </si>
  <si>
    <t>т/о внутридомового газ/ оборудования</t>
  </si>
  <si>
    <t>т/о узлов учета теп/энергии</t>
  </si>
  <si>
    <t>Оплата по договорам № 1/149-08/КУ от 01.05.2008г., № 47-09КУ от 01.01.2009г. с ООО"ПСФ"Энергорос"</t>
  </si>
  <si>
    <t>ОТЧЕТ</t>
  </si>
  <si>
    <t>по выполнению плана текущего ремонта жилого дома</t>
  </si>
  <si>
    <t>№                             п/п</t>
  </si>
  <si>
    <t>1.</t>
  </si>
  <si>
    <t>в том числе:</t>
  </si>
  <si>
    <t>№</t>
  </si>
  <si>
    <t>Адрес</t>
  </si>
  <si>
    <t>Наименование работ</t>
  </si>
  <si>
    <t>Сумма,</t>
  </si>
  <si>
    <t>Примечание</t>
  </si>
  <si>
    <t>п\п</t>
  </si>
  <si>
    <t>тыс.руб.</t>
  </si>
  <si>
    <t xml:space="preserve">средства </t>
  </si>
  <si>
    <t>бюджетное</t>
  </si>
  <si>
    <t>населения</t>
  </si>
  <si>
    <t>финансиро-</t>
  </si>
  <si>
    <t>вание</t>
  </si>
  <si>
    <t>ул.Ветеранов, д.3</t>
  </si>
  <si>
    <t>Всего</t>
  </si>
  <si>
    <t>№ п/п</t>
  </si>
  <si>
    <t>Израсходованно, руб.</t>
  </si>
  <si>
    <t>т/о коммерческих узлов учета тепловой энергии</t>
  </si>
  <si>
    <t>имущества жилого дома № 3  по ул. Ветеранов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</si>
  <si>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</si>
  <si>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</si>
  <si>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</si>
  <si>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</si>
  <si>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Оплата по договору ТС/45-05-08 от 01.05.2008г. с ОАО"ТСК" (тепловые сети и котельная)</t>
  </si>
  <si>
    <t>Оплата по договору  №  В/224-05-08 от 01.05.08г. с ОАО "Сертоловский Водоканал"</t>
  </si>
  <si>
    <t>Содерж.общего им-ва</t>
  </si>
  <si>
    <t>Остаток средств 581 550,62</t>
  </si>
  <si>
    <t xml:space="preserve">Задолженность по дому 372 000,00 </t>
  </si>
  <si>
    <t>Наем жилого помещения</t>
  </si>
  <si>
    <t>Оплата по договору № 404-14/-ХI.08 от 01.05.2008г. С КУМИ</t>
  </si>
  <si>
    <t>Расходы на тех.обслуживание лифтов, страхование, тех.экспертиза, силовая электроэнергия.</t>
  </si>
  <si>
    <t>Оплата по договорам №  М/348-05-02 от 01.07.2008г., № 83-М/07.08 от 01.07.2008г., № М/374-05-02 от 29.12.2008г.  с ОАО"Экотранс"</t>
  </si>
  <si>
    <t>Оплата по договорам № 51-10-08 В от 01.07.2008г., № 05-10-09 В от 15.04.2009г. с ОАО "Леноблгаз"</t>
  </si>
  <si>
    <t xml:space="preserve">Общая задолженность по дому  </t>
  </si>
  <si>
    <t>№ 3 по ул. Ветеранов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</si>
  <si>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</si>
  <si>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</si>
  <si>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</si>
  <si>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</si>
  <si>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Переходящий остаток,                     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</si>
  <si>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29428</t>
    </r>
    <r>
      <rPr>
        <sz val="10"/>
        <rFont val="Arial Cyr"/>
        <family val="0"/>
      </rPr>
      <t xml:space="preserve"> рублей, в том числе:</t>
    </r>
  </si>
  <si>
    <t xml:space="preserve"> -ремонт кровли -1390 руб.</t>
  </si>
  <si>
    <t xml:space="preserve"> - аварийное обслуживание - 16502 руб.</t>
  </si>
  <si>
    <t xml:space="preserve"> - установка стендов информации - 5530 руб.</t>
  </si>
  <si>
    <t xml:space="preserve"> - прочие работы - 6006 руб.</t>
  </si>
  <si>
    <t>Отчет о реализации программы капитального ремонта жилого фонда ООО "УЮТ-СЕРВИС" в соответствии с ФЗ № 185 за период с 01 мая 2008г. по 30 апреля 2009г.  по адресу мкр.Сертолово, ул. Ветеранов, д. 3</t>
  </si>
  <si>
    <t>Замена лифтового оборудования</t>
  </si>
  <si>
    <t>Технический надзор</t>
  </si>
  <si>
    <t>Начислено, руб.</t>
  </si>
  <si>
    <t>Оплачено населением, руб.</t>
  </si>
  <si>
    <t>Задолженность населения, руб.</t>
  </si>
  <si>
    <t>Задолженность,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</si>
</sst>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Border="1" applyAlignment="1">
      <alignment horizontal="center"/>
    </xf>
    <xf numFmtId="0" fontId="15" fillId="0" borderId="20" xfId="0" applyFont="1" applyBorder="1" applyAlignment="1">
      <alignment/>
    </xf>
    <xf numFmtId="0" fontId="15" fillId="0" borderId="20" xfId="0" applyFont="1" applyBorder="1" applyAlignment="1">
      <alignment horizontal="center"/>
    </xf>
    <xf numFmtId="2" fontId="15" fillId="0" borderId="2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3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27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4" fontId="9" fillId="0" borderId="26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23" xfId="0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2" fontId="15" fillId="0" borderId="28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4" fontId="9" fillId="0" borderId="27" xfId="0" applyNumberFormat="1" applyFont="1" applyBorder="1" applyAlignment="1">
      <alignment vertical="top" wrapText="1"/>
    </xf>
    <xf numFmtId="4" fontId="8" fillId="0" borderId="18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12" fillId="0" borderId="1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0" fillId="0" borderId="20" xfId="0" applyBorder="1" applyAlignment="1">
      <alignment horizontal="center" wrapText="1"/>
    </xf>
    <xf numFmtId="43" fontId="15" fillId="0" borderId="20" xfId="59" applyFont="1" applyBorder="1" applyAlignment="1">
      <alignment horizontal="center"/>
    </xf>
    <xf numFmtId="43" fontId="15" fillId="0" borderId="2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00390625" style="52" customWidth="1"/>
    <col min="4" max="4" width="11.125" style="52" customWidth="1"/>
    <col min="5" max="5" width="14.25390625" style="52" customWidth="1"/>
    <col min="6" max="6" width="12.875" style="52" customWidth="1"/>
    <col min="7" max="7" width="11.125" style="52" customWidth="1"/>
    <col min="8" max="8" width="38.375" style="52" customWidth="1"/>
    <col min="9" max="9" width="10.125" style="0" bestFit="1" customWidth="1"/>
  </cols>
  <sheetData>
    <row r="1" spans="3:8" ht="12.75" customHeight="1" hidden="1">
      <c r="C1" s="31"/>
      <c r="D1" s="31"/>
      <c r="E1" s="31"/>
      <c r="F1" s="31"/>
      <c r="G1" s="31"/>
      <c r="H1" s="31"/>
    </row>
    <row r="2" spans="3:8" ht="13.5" customHeight="1" hidden="1" thickBot="1">
      <c r="C2" s="31"/>
      <c r="D2" s="31" t="s">
        <v>0</v>
      </c>
      <c r="E2" s="31"/>
      <c r="F2" s="31"/>
      <c r="G2" s="31"/>
      <c r="H2" s="31"/>
    </row>
    <row r="3" spans="3:8" ht="13.5" customHeight="1" hidden="1" thickBot="1">
      <c r="C3" s="32"/>
      <c r="D3" s="33"/>
      <c r="E3" s="33"/>
      <c r="F3" s="33"/>
      <c r="G3" s="33"/>
      <c r="H3" s="34"/>
    </row>
    <row r="4" spans="3:8" ht="12.75" customHeight="1" hidden="1">
      <c r="C4" s="35"/>
      <c r="D4" s="36"/>
      <c r="E4" s="36"/>
      <c r="F4" s="36"/>
      <c r="G4" s="36"/>
      <c r="H4" s="36"/>
    </row>
    <row r="5" spans="3:8" ht="14.25">
      <c r="C5" s="60" t="s">
        <v>1</v>
      </c>
      <c r="D5" s="60"/>
      <c r="E5" s="60"/>
      <c r="F5" s="60"/>
      <c r="G5" s="60"/>
      <c r="H5" s="60"/>
    </row>
    <row r="6" spans="3:8" ht="12.75">
      <c r="C6" s="61" t="s">
        <v>2</v>
      </c>
      <c r="D6" s="61"/>
      <c r="E6" s="61"/>
      <c r="F6" s="61"/>
      <c r="G6" s="61"/>
      <c r="H6" s="61"/>
    </row>
    <row r="7" spans="3:8" ht="13.5" thickBot="1">
      <c r="C7" s="61" t="s">
        <v>40</v>
      </c>
      <c r="D7" s="61"/>
      <c r="E7" s="61"/>
      <c r="F7" s="61"/>
      <c r="G7" s="61"/>
      <c r="H7" s="61"/>
    </row>
    <row r="8" spans="3:8" ht="6" customHeight="1" hidden="1" thickBot="1">
      <c r="C8" s="62"/>
      <c r="D8" s="62"/>
      <c r="E8" s="62"/>
      <c r="F8" s="62"/>
      <c r="G8" s="62"/>
      <c r="H8" s="62"/>
    </row>
    <row r="9" spans="3:8" ht="49.5" customHeight="1" thickBot="1">
      <c r="C9" s="37" t="s">
        <v>3</v>
      </c>
      <c r="D9" s="39" t="s">
        <v>41</v>
      </c>
      <c r="E9" s="39" t="s">
        <v>42</v>
      </c>
      <c r="F9" s="39" t="s">
        <v>43</v>
      </c>
      <c r="G9" s="39" t="s">
        <v>44</v>
      </c>
      <c r="H9" s="38" t="s">
        <v>27</v>
      </c>
    </row>
    <row r="10" spans="3:8" ht="12" customHeight="1" thickBot="1">
      <c r="C10" s="63" t="s">
        <v>4</v>
      </c>
      <c r="D10" s="64"/>
      <c r="E10" s="64"/>
      <c r="F10" s="64"/>
      <c r="G10" s="64"/>
      <c r="H10" s="65"/>
    </row>
    <row r="11" spans="3:8" ht="13.5" customHeight="1" thickBot="1">
      <c r="C11" s="40" t="s">
        <v>5</v>
      </c>
      <c r="D11" s="41">
        <f>1683943.17-61501.64</f>
        <v>1622441.53</v>
      </c>
      <c r="E11" s="41">
        <v>1433807.64</v>
      </c>
      <c r="F11" s="41">
        <f>2384132.31+253510.94</f>
        <v>2637643.25</v>
      </c>
      <c r="G11" s="76">
        <f>+D11-E11</f>
        <v>188633.89000000013</v>
      </c>
      <c r="H11" s="66" t="s">
        <v>45</v>
      </c>
    </row>
    <row r="12" spans="3:8" ht="13.5" customHeight="1" thickBot="1">
      <c r="C12" s="40" t="s">
        <v>6</v>
      </c>
      <c r="D12" s="42">
        <f>1388813.84-110583.11</f>
        <v>1278230.73</v>
      </c>
      <c r="E12" s="42">
        <v>1144033.21</v>
      </c>
      <c r="F12" s="42">
        <f>1531741.67-253510.94</f>
        <v>1278230.73</v>
      </c>
      <c r="G12" s="76">
        <f>+D12-E12</f>
        <v>134197.52000000002</v>
      </c>
      <c r="H12" s="67"/>
    </row>
    <row r="13" spans="3:8" ht="13.5" customHeight="1" thickBot="1">
      <c r="C13" s="40" t="s">
        <v>7</v>
      </c>
      <c r="D13" s="42">
        <f>563548.52-19490.15</f>
        <v>544058.37</v>
      </c>
      <c r="E13" s="42">
        <v>487842.61</v>
      </c>
      <c r="F13" s="77">
        <v>615343.47</v>
      </c>
      <c r="G13" s="76">
        <f>+D13-E13</f>
        <v>56215.76000000001</v>
      </c>
      <c r="H13" s="66" t="s">
        <v>46</v>
      </c>
    </row>
    <row r="14" spans="3:8" ht="13.5" customHeight="1" thickBot="1">
      <c r="C14" s="40" t="s">
        <v>8</v>
      </c>
      <c r="D14" s="42">
        <f>132808.16-10346.44+188520.07-6586.05</f>
        <v>304395.74000000005</v>
      </c>
      <c r="E14" s="42">
        <f>163136.92+109214.32</f>
        <v>272351.24</v>
      </c>
      <c r="F14" s="42">
        <f>205837.53+146008.69</f>
        <v>351846.22</v>
      </c>
      <c r="G14" s="76">
        <f>+D14-E14</f>
        <v>32044.50000000006</v>
      </c>
      <c r="H14" s="68"/>
    </row>
    <row r="15" spans="3:8" ht="13.5" thickBot="1">
      <c r="C15" s="40" t="s">
        <v>9</v>
      </c>
      <c r="D15" s="43">
        <f>SUM(D11:D14)</f>
        <v>3749126.37</v>
      </c>
      <c r="E15" s="43">
        <f>SUM(E11:E14)</f>
        <v>3338034.6999999993</v>
      </c>
      <c r="F15" s="43">
        <f>SUM(F11:F14)</f>
        <v>4883063.67</v>
      </c>
      <c r="G15" s="78">
        <f>D15-E15</f>
        <v>411091.67000000086</v>
      </c>
      <c r="H15" s="79"/>
    </row>
    <row r="16" spans="3:8" ht="13.5" customHeight="1" thickBot="1">
      <c r="C16" s="69" t="s">
        <v>10</v>
      </c>
      <c r="D16" s="69"/>
      <c r="E16" s="69"/>
      <c r="F16" s="69"/>
      <c r="G16" s="69"/>
      <c r="H16" s="69"/>
    </row>
    <row r="17" spans="3:8" ht="13.5" thickBot="1">
      <c r="C17" s="80" t="s">
        <v>47</v>
      </c>
      <c r="D17" s="45">
        <f>1257332.32-55.19</f>
        <v>1257277.1300000001</v>
      </c>
      <c r="E17" s="45">
        <v>1138001.68</v>
      </c>
      <c r="F17" s="45">
        <v>1459685.12</v>
      </c>
      <c r="G17" s="45">
        <f aca="true" t="shared" si="0" ref="G17:G25">+D17-E17</f>
        <v>119275.45000000019</v>
      </c>
      <c r="H17" s="81"/>
    </row>
    <row r="18" spans="3:9" ht="13.5" thickBot="1">
      <c r="C18" s="40" t="s">
        <v>11</v>
      </c>
      <c r="D18" s="41">
        <f>657701.26-34.47</f>
        <v>657666.79</v>
      </c>
      <c r="E18" s="41">
        <v>610978.62</v>
      </c>
      <c r="F18" s="41">
        <v>29428</v>
      </c>
      <c r="G18" s="45">
        <f t="shared" si="0"/>
        <v>46688.17000000004</v>
      </c>
      <c r="H18" s="1" t="s">
        <v>48</v>
      </c>
      <c r="I18" s="46"/>
    </row>
    <row r="19" spans="3:8" ht="13.5" thickBot="1">
      <c r="C19" s="44" t="s">
        <v>12</v>
      </c>
      <c r="D19" s="41">
        <f>268799.63-156.68+44500</f>
        <v>313142.95</v>
      </c>
      <c r="E19" s="41">
        <f>230891.31+44500</f>
        <v>275391.31</v>
      </c>
      <c r="F19" s="41">
        <v>647400</v>
      </c>
      <c r="G19" s="45">
        <f t="shared" si="0"/>
        <v>37751.640000000014</v>
      </c>
      <c r="H19" s="1" t="s">
        <v>49</v>
      </c>
    </row>
    <row r="20" spans="3:8" ht="23.25" thickBot="1">
      <c r="C20" s="44" t="s">
        <v>50</v>
      </c>
      <c r="D20" s="41">
        <f>2669.28+22.98</f>
        <v>2692.26</v>
      </c>
      <c r="E20" s="41">
        <v>2228.25</v>
      </c>
      <c r="F20" s="41">
        <v>2692.26</v>
      </c>
      <c r="G20" s="45">
        <f t="shared" si="0"/>
        <v>464.0100000000002</v>
      </c>
      <c r="H20" s="1" t="s">
        <v>51</v>
      </c>
    </row>
    <row r="21" spans="3:8" ht="23.25" thickBot="1">
      <c r="C21" s="40" t="s">
        <v>13</v>
      </c>
      <c r="D21" s="41">
        <f>248703.14-54071.87</f>
        <v>194631.27000000002</v>
      </c>
      <c r="E21" s="41">
        <v>182838.69</v>
      </c>
      <c r="F21" s="41">
        <f>27137.68*7+14723.9*7</f>
        <v>293031.06</v>
      </c>
      <c r="G21" s="45">
        <f t="shared" si="0"/>
        <v>11792.580000000016</v>
      </c>
      <c r="H21" s="1" t="s">
        <v>52</v>
      </c>
    </row>
    <row r="22" spans="3:8" ht="34.5" thickBot="1">
      <c r="C22" s="40" t="s">
        <v>14</v>
      </c>
      <c r="D22" s="41">
        <f>216684.42-10.21</f>
        <v>216674.21000000002</v>
      </c>
      <c r="E22" s="41">
        <v>198048.79</v>
      </c>
      <c r="F22" s="41">
        <f>329107.53+35153.18</f>
        <v>364260.71</v>
      </c>
      <c r="G22" s="45">
        <f t="shared" si="0"/>
        <v>18625.420000000013</v>
      </c>
      <c r="H22" s="1" t="s">
        <v>53</v>
      </c>
    </row>
    <row r="23" spans="3:8" ht="26.25" customHeight="1" thickBot="1">
      <c r="C23" s="40" t="s">
        <v>15</v>
      </c>
      <c r="D23" s="42">
        <f>19200.02-3478.91</f>
        <v>15721.11</v>
      </c>
      <c r="E23" s="42">
        <v>14144.11</v>
      </c>
      <c r="F23" s="42"/>
      <c r="G23" s="45">
        <f t="shared" si="0"/>
        <v>1577</v>
      </c>
      <c r="H23" s="1" t="s">
        <v>54</v>
      </c>
    </row>
    <row r="24" spans="3:8" ht="37.5" customHeight="1" hidden="1" thickBot="1">
      <c r="C24" s="40" t="s">
        <v>39</v>
      </c>
      <c r="D24" s="42"/>
      <c r="E24" s="42"/>
      <c r="F24" s="42"/>
      <c r="G24" s="45">
        <f t="shared" si="0"/>
        <v>0</v>
      </c>
      <c r="H24" s="1"/>
    </row>
    <row r="25" spans="3:8" ht="0.75" customHeight="1" thickBot="1">
      <c r="C25" s="40" t="s">
        <v>16</v>
      </c>
      <c r="D25" s="42"/>
      <c r="E25" s="42"/>
      <c r="F25" s="42"/>
      <c r="G25" s="45">
        <f t="shared" si="0"/>
        <v>0</v>
      </c>
      <c r="H25" s="1" t="s">
        <v>17</v>
      </c>
    </row>
    <row r="26" spans="3:8" s="48" customFormat="1" ht="17.25" customHeight="1" thickBot="1">
      <c r="C26" s="40" t="s">
        <v>9</v>
      </c>
      <c r="D26" s="43">
        <f>SUM(D17:D25)</f>
        <v>2657805.7199999997</v>
      </c>
      <c r="E26" s="43">
        <f>SUM(E17:E25)</f>
        <v>2421631.4499999997</v>
      </c>
      <c r="F26" s="43">
        <f>SUM(F17:F25)</f>
        <v>2796497.15</v>
      </c>
      <c r="G26" s="78">
        <f>D26-E26</f>
        <v>236174.27000000002</v>
      </c>
      <c r="H26" s="47"/>
    </row>
    <row r="27" spans="3:8" ht="12.75" customHeight="1" hidden="1" thickBot="1">
      <c r="C27" s="2"/>
      <c r="D27" s="2"/>
      <c r="E27" s="2"/>
      <c r="F27" s="2"/>
      <c r="G27" s="2"/>
      <c r="H27" s="2"/>
    </row>
    <row r="28" spans="3:8" ht="12.75" customHeight="1" hidden="1" thickBot="1">
      <c r="C28" s="2"/>
      <c r="D28" s="49"/>
      <c r="E28" s="2"/>
      <c r="F28" s="2"/>
      <c r="G28" s="2"/>
      <c r="H28" s="2"/>
    </row>
    <row r="29" spans="3:8" ht="12.75" customHeight="1" hidden="1" thickBot="1">
      <c r="C29" s="2"/>
      <c r="D29" s="2"/>
      <c r="E29" s="2"/>
      <c r="F29" s="2"/>
      <c r="G29" s="2"/>
      <c r="H29" s="2"/>
    </row>
    <row r="30" spans="3:8" ht="12.75" customHeight="1" hidden="1" thickBot="1">
      <c r="C30" s="2"/>
      <c r="D30" s="2"/>
      <c r="E30" s="2"/>
      <c r="F30" s="2"/>
      <c r="G30" s="2"/>
      <c r="H30" s="2"/>
    </row>
    <row r="31" spans="3:8" ht="12.75" customHeight="1" hidden="1">
      <c r="C31" s="2"/>
      <c r="D31" s="2"/>
      <c r="E31" s="2"/>
      <c r="F31" s="2"/>
      <c r="G31" s="2"/>
      <c r="H31" s="2"/>
    </row>
    <row r="32" spans="3:8" ht="12.75" customHeight="1" hidden="1">
      <c r="C32" s="2"/>
      <c r="D32" s="2"/>
      <c r="E32" s="2"/>
      <c r="F32" s="2"/>
      <c r="G32" s="2"/>
      <c r="H32" s="2"/>
    </row>
    <row r="33" spans="3:8" ht="12.75" customHeight="1" hidden="1">
      <c r="C33" s="2"/>
      <c r="D33" s="2"/>
      <c r="E33" s="2"/>
      <c r="F33" s="2"/>
      <c r="G33" s="2"/>
      <c r="H33" s="2"/>
    </row>
    <row r="34" spans="3:8" ht="12.75" customHeight="1" hidden="1">
      <c r="C34" s="2"/>
      <c r="D34" s="2"/>
      <c r="E34" s="2"/>
      <c r="F34" s="2"/>
      <c r="G34" s="2"/>
      <c r="H34" s="2"/>
    </row>
    <row r="35" spans="3:8" ht="17.25" customHeight="1">
      <c r="C35" s="50" t="s">
        <v>55</v>
      </c>
      <c r="D35" s="50"/>
      <c r="E35" s="50"/>
      <c r="F35" s="50"/>
      <c r="G35" s="51">
        <f>G15+G26</f>
        <v>647265.9400000009</v>
      </c>
      <c r="H35" s="2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3"/>
  <sheetViews>
    <sheetView view="pageBreakPreview" zoomScale="120" zoomScaleSheetLayoutView="120" zoomScalePageLayoutView="0" workbookViewId="0" topLeftCell="A4">
      <selection activeCell="B8" sqref="B8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4.25390625" style="0" customWidth="1"/>
  </cols>
  <sheetData>
    <row r="3" spans="1:6" ht="12.75">
      <c r="A3" s="70" t="s">
        <v>18</v>
      </c>
      <c r="B3" s="70"/>
      <c r="C3" s="70"/>
      <c r="D3" s="70"/>
      <c r="E3" s="70"/>
      <c r="F3" s="70"/>
    </row>
    <row r="4" spans="1:6" ht="12.75">
      <c r="A4" s="70" t="s">
        <v>19</v>
      </c>
      <c r="B4" s="70"/>
      <c r="C4" s="70"/>
      <c r="D4" s="70"/>
      <c r="E4" s="70"/>
      <c r="F4" s="70"/>
    </row>
    <row r="5" spans="1:6" ht="12.75">
      <c r="A5" s="70" t="s">
        <v>56</v>
      </c>
      <c r="B5" s="70"/>
      <c r="C5" s="70"/>
      <c r="D5" s="70"/>
      <c r="E5" s="70"/>
      <c r="F5" s="70"/>
    </row>
    <row r="6" spans="1:6" ht="38.25">
      <c r="A6" s="53" t="s">
        <v>20</v>
      </c>
      <c r="B6" s="53" t="s">
        <v>57</v>
      </c>
      <c r="C6" s="53" t="s">
        <v>58</v>
      </c>
      <c r="D6" s="53" t="s">
        <v>59</v>
      </c>
      <c r="E6" s="53" t="s">
        <v>60</v>
      </c>
      <c r="F6" s="53" t="s">
        <v>61</v>
      </c>
    </row>
    <row r="7" spans="1:6" ht="15">
      <c r="A7" s="54" t="s">
        <v>21</v>
      </c>
      <c r="B7" s="54">
        <v>657701</v>
      </c>
      <c r="C7" s="54">
        <v>610979</v>
      </c>
      <c r="D7" s="54">
        <f>B7-C7</f>
        <v>46722</v>
      </c>
      <c r="E7" s="54">
        <v>29428</v>
      </c>
      <c r="F7" s="54">
        <f>C7-E7</f>
        <v>581551</v>
      </c>
    </row>
    <row r="9" ht="15">
      <c r="A9" t="s">
        <v>62</v>
      </c>
    </row>
    <row r="10" spans="1:3" ht="12.75">
      <c r="A10" t="s">
        <v>63</v>
      </c>
      <c r="C10" s="30"/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</sheetData>
  <sheetProtection/>
  <mergeCells count="3">
    <mergeCell ref="A3:F3"/>
    <mergeCell ref="A4:F4"/>
    <mergeCell ref="A5:F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625" style="0" customWidth="1"/>
    <col min="2" max="2" width="25.25390625" style="0" customWidth="1"/>
    <col min="3" max="3" width="36.125" style="0" customWidth="1"/>
    <col min="4" max="4" width="23.125" style="0" customWidth="1"/>
    <col min="5" max="5" width="18.125" style="0" customWidth="1"/>
    <col min="6" max="6" width="19.00390625" style="0" customWidth="1"/>
    <col min="7" max="7" width="20.625" style="0" hidden="1" customWidth="1"/>
  </cols>
  <sheetData>
    <row r="1" spans="1:7" ht="30.75" customHeight="1">
      <c r="A1" s="71" t="s">
        <v>67</v>
      </c>
      <c r="B1" s="72"/>
      <c r="C1" s="72"/>
      <c r="D1" s="72"/>
      <c r="E1" s="72"/>
      <c r="F1" s="72"/>
      <c r="G1" s="3"/>
    </row>
    <row r="2" spans="1:6" ht="29.25" customHeight="1" thickBot="1">
      <c r="A2" s="73"/>
      <c r="B2" s="73"/>
      <c r="C2" s="73"/>
      <c r="D2" s="73"/>
      <c r="E2" s="73"/>
      <c r="F2" s="73"/>
    </row>
    <row r="3" spans="1:7" ht="13.5" thickBot="1">
      <c r="A3" s="4"/>
      <c r="B3" s="5"/>
      <c r="C3" s="6"/>
      <c r="D3" s="5"/>
      <c r="E3" s="74" t="s">
        <v>22</v>
      </c>
      <c r="F3" s="75"/>
      <c r="G3" s="5"/>
    </row>
    <row r="4" spans="1:7" ht="12.75">
      <c r="A4" s="7" t="s">
        <v>23</v>
      </c>
      <c r="B4" s="8" t="s">
        <v>24</v>
      </c>
      <c r="C4" s="9" t="s">
        <v>25</v>
      </c>
      <c r="D4" s="10" t="s">
        <v>26</v>
      </c>
      <c r="E4" s="10"/>
      <c r="F4" s="10"/>
      <c r="G4" s="10" t="s">
        <v>27</v>
      </c>
    </row>
    <row r="5" spans="1:7" ht="12.75">
      <c r="A5" s="7" t="s">
        <v>28</v>
      </c>
      <c r="B5" s="8"/>
      <c r="C5" s="9"/>
      <c r="D5" s="8" t="s">
        <v>29</v>
      </c>
      <c r="F5" s="10"/>
      <c r="G5" s="8"/>
    </row>
    <row r="6" spans="1:7" ht="12.75">
      <c r="A6" s="7"/>
      <c r="B6" s="8"/>
      <c r="C6" s="9"/>
      <c r="D6" s="8"/>
      <c r="E6" s="8" t="s">
        <v>30</v>
      </c>
      <c r="F6" s="8" t="s">
        <v>31</v>
      </c>
      <c r="G6" s="8"/>
    </row>
    <row r="7" spans="1:7" ht="12.75">
      <c r="A7" s="7"/>
      <c r="B7" s="8"/>
      <c r="C7" s="9"/>
      <c r="D7" s="11"/>
      <c r="E7" s="8" t="s">
        <v>32</v>
      </c>
      <c r="F7" s="8" t="s">
        <v>33</v>
      </c>
      <c r="G7" s="11"/>
    </row>
    <row r="8" spans="1:7" ht="12.75">
      <c r="A8" s="55"/>
      <c r="B8" s="11"/>
      <c r="C8" s="30"/>
      <c r="D8" s="11"/>
      <c r="E8" s="11"/>
      <c r="F8" s="8" t="s">
        <v>34</v>
      </c>
      <c r="G8" s="11"/>
    </row>
    <row r="9" spans="1:7" ht="13.5" thickBot="1">
      <c r="A9" s="12"/>
      <c r="B9" s="13"/>
      <c r="C9" s="14"/>
      <c r="D9" s="13"/>
      <c r="E9" s="13"/>
      <c r="F9" s="13"/>
      <c r="G9" s="13"/>
    </row>
    <row r="10" spans="1:7" ht="12.75">
      <c r="A10" s="5"/>
      <c r="B10" s="15"/>
      <c r="C10" s="15"/>
      <c r="D10" s="15"/>
      <c r="E10" s="15"/>
      <c r="F10" s="15"/>
      <c r="G10" s="15"/>
    </row>
    <row r="11" spans="1:7" ht="12.75" customHeight="1">
      <c r="A11" s="8">
        <v>1</v>
      </c>
      <c r="B11" s="16" t="s">
        <v>35</v>
      </c>
      <c r="C11" s="82"/>
      <c r="D11" s="56"/>
      <c r="E11" s="17"/>
      <c r="F11" s="56"/>
      <c r="G11" s="17"/>
    </row>
    <row r="12" spans="1:7" ht="12.75">
      <c r="A12" s="8"/>
      <c r="B12" s="16"/>
      <c r="C12" s="17" t="s">
        <v>68</v>
      </c>
      <c r="D12" s="56">
        <v>12785.7</v>
      </c>
      <c r="E12" s="17">
        <f>D12*0.05</f>
        <v>639.2850000000001</v>
      </c>
      <c r="F12" s="56">
        <f>+D12-E12</f>
        <v>12146.415</v>
      </c>
      <c r="G12" s="17"/>
    </row>
    <row r="13" spans="1:7" ht="12.75">
      <c r="A13" s="8"/>
      <c r="B13" s="16"/>
      <c r="C13" s="17" t="s">
        <v>69</v>
      </c>
      <c r="D13" s="56">
        <v>164.3</v>
      </c>
      <c r="E13" s="17">
        <f>D13*0.05</f>
        <v>8.215000000000002</v>
      </c>
      <c r="F13" s="56">
        <f>+D13-E13</f>
        <v>156.085</v>
      </c>
      <c r="G13" s="17"/>
    </row>
    <row r="14" spans="1:7" ht="12.75">
      <c r="A14" s="8"/>
      <c r="B14" s="16"/>
      <c r="C14" s="17"/>
      <c r="D14" s="57"/>
      <c r="E14" s="19"/>
      <c r="F14" s="56"/>
      <c r="G14" s="18"/>
    </row>
    <row r="15" spans="1:7" ht="12.75">
      <c r="A15" s="8"/>
      <c r="B15" s="16"/>
      <c r="C15" s="23" t="s">
        <v>36</v>
      </c>
      <c r="D15" s="58">
        <f>SUM(D11:D14)</f>
        <v>12950</v>
      </c>
      <c r="E15" s="59">
        <f>+E12+E13</f>
        <v>647.5000000000001</v>
      </c>
      <c r="F15" s="58">
        <f>+D15-E15</f>
        <v>12302.5</v>
      </c>
      <c r="G15" s="17"/>
    </row>
    <row r="16" spans="1:7" ht="13.5" thickBot="1">
      <c r="A16" s="19"/>
      <c r="B16" s="20"/>
      <c r="C16" s="18"/>
      <c r="D16" s="18"/>
      <c r="E16" s="18"/>
      <c r="F16" s="18"/>
      <c r="G16" s="18"/>
    </row>
    <row r="17" spans="1:7" ht="12.75">
      <c r="A17" s="5"/>
      <c r="B17" s="15"/>
      <c r="C17" s="21"/>
      <c r="D17" s="21"/>
      <c r="E17" s="21"/>
      <c r="F17" s="21"/>
      <c r="G17" s="21"/>
    </row>
    <row r="18" spans="1:7" ht="12.75">
      <c r="A18" s="11"/>
      <c r="B18" s="22" t="s">
        <v>9</v>
      </c>
      <c r="C18" s="23"/>
      <c r="D18" s="24">
        <f>D15</f>
        <v>12950</v>
      </c>
      <c r="E18" s="83">
        <f>D18*0.05</f>
        <v>647.5</v>
      </c>
      <c r="F18" s="84">
        <f>+D18-E18</f>
        <v>12302.5</v>
      </c>
      <c r="G18" s="17"/>
    </row>
    <row r="19" spans="1:7" ht="13.5" thickBot="1">
      <c r="A19" s="13"/>
      <c r="B19" s="25"/>
      <c r="C19" s="26"/>
      <c r="D19" s="27"/>
      <c r="E19" s="27"/>
      <c r="F19" s="27"/>
      <c r="G19" s="27"/>
    </row>
    <row r="22" spans="1:6" ht="30">
      <c r="A22" s="28" t="s">
        <v>37</v>
      </c>
      <c r="B22" s="28" t="s">
        <v>70</v>
      </c>
      <c r="C22" s="28" t="s">
        <v>71</v>
      </c>
      <c r="D22" s="28" t="s">
        <v>72</v>
      </c>
      <c r="E22" s="28" t="s">
        <v>38</v>
      </c>
      <c r="F22" s="28" t="s">
        <v>73</v>
      </c>
    </row>
    <row r="23" spans="1:6" ht="15">
      <c r="A23" s="29">
        <v>1</v>
      </c>
      <c r="B23" s="29">
        <v>313143</v>
      </c>
      <c r="C23" s="29">
        <v>275391</v>
      </c>
      <c r="D23" s="29">
        <f>+B23-C23</f>
        <v>37752</v>
      </c>
      <c r="E23" s="29">
        <v>647400</v>
      </c>
      <c r="F23" s="29">
        <f>+E23-C23</f>
        <v>372009</v>
      </c>
    </row>
  </sheetData>
  <sheetProtection/>
  <mergeCells count="2">
    <mergeCell ref="A1:F2"/>
    <mergeCell ref="E3:F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2011-03-25T07:23:24Z</dcterms:created>
  <dcterms:modified xsi:type="dcterms:W3CDTF">2012-04-28T06:56:39Z</dcterms:modified>
  <cp:category/>
  <cp:version/>
  <cp:contentType/>
  <cp:contentStatus/>
</cp:coreProperties>
</file>