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<sst xmlns="http://schemas.openxmlformats.org/spreadsheetml/2006/main" count="99" uniqueCount="91">
  <si>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</si>
  <si>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</si>
  <si>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</si>
  <si>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</si>
  <si>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</si>
  <si>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</si>
  <si>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</si>
  <si>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</si>
  <si>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</si>
  <si>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</si>
  <si>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</si>
  <si>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</si>
  <si>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</si>
  <si>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</si>
  <si>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</si>
  <si>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</si>
  <si>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</si>
  <si>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Н/2008-21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</si>
  <si>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</si>
  <si>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</si>
  <si>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</si>
  <si>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</si>
  <si>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</si>
  <si>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</si>
  <si>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</si>
  <si>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</si>
  <si>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</si>
  <si>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</si>
  <si>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</si>
  <si>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</si>
  <si>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</si>
  <si>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</si>
  <si>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</si>
  <si>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</si>
  <si>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</si>
  <si>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</si>
  <si>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</si>
  <si>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</si>
  <si>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</si>
  <si>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</si>
  <si>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</si>
  <si>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</si>
  <si>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</si>
  <si>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</si>
  <si>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</si>
  <si>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</si>
  <si>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</si>
  <si>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</si>
  <si>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д.14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</si>
  <si>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</si>
  <si>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</si>
  <si>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</si>
  <si>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</si>
  <si>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</si>
  <si>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</si>
  <si>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14  по ул. Молодцова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</si>
  <si>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</si>
  <si>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</si>
  <si>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</si>
  <si>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</si>
  <si>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</si>
  <si>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</si>
  <si>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</si>
  <si>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</si>
  <si>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</si>
  <si>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</si>
  <si>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</si>
  <si>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</si>
  <si>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</si>
  <si>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</si>
  <si>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14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</si>
  <si>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</si>
  <si>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</si>
  <si>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</si>
  <si>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</si>
  <si>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762.83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</si>
  <si>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- 7 шт.</t>
  </si>
  <si>
    <t xml:space="preserve"> - устройство отмостки - 180 м2</t>
  </si>
  <si>
    <t xml:space="preserve"> - ремонт козырька</t>
  </si>
  <si>
    <t xml:space="preserve"> - остекление - 7 м2</t>
  </si>
  <si>
    <t xml:space="preserve"> - проверка сопротивления изоляции - 54 щит.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</si>
  <si>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</si>
  <si>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</si>
  <si>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Молодцова, д. 14</t>
  </si>
  <si>
    <t>Капитальный ремонт межпанельных швов</t>
  </si>
  <si>
    <t>33 м.п.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</si>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</sst>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34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15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25" xfId="0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75" customWidth="1"/>
    <col min="4" max="4" width="14.125" style="75" customWidth="1"/>
    <col min="5" max="5" width="12.125" style="75" customWidth="1"/>
    <col min="6" max="6" width="13.00390625" style="75" customWidth="1"/>
    <col min="7" max="7" width="12.125" style="75" customWidth="1"/>
    <col min="8" max="8" width="14.25390625" style="75" customWidth="1"/>
    <col min="9" max="9" width="22.75390625" style="75" customWidth="1"/>
    <col min="10" max="10" width="10.125" style="0" bestFit="1" customWidth="1"/>
  </cols>
  <sheetData>
    <row r="1" spans="3:9" ht="12.75" customHeight="1" hidden="1">
      <c r="C1" s="44"/>
      <c r="D1" s="44"/>
      <c r="E1" s="44"/>
      <c r="F1" s="44"/>
      <c r="G1" s="44"/>
      <c r="H1" s="44"/>
      <c r="I1" s="44"/>
    </row>
    <row r="2" spans="3:9" ht="13.5" customHeight="1" hidden="1" thickBot="1">
      <c r="C2" s="44"/>
      <c r="D2" s="44"/>
      <c r="E2" s="44" t="s">
        <v>0</v>
      </c>
      <c r="F2" s="44"/>
      <c r="G2" s="44"/>
      <c r="H2" s="44"/>
      <c r="I2" s="44"/>
    </row>
    <row r="3" spans="3:9" ht="13.5" customHeight="1" hidden="1" thickBot="1">
      <c r="C3" s="45"/>
      <c r="D3" s="46"/>
      <c r="E3" s="47"/>
      <c r="F3" s="47"/>
      <c r="G3" s="47"/>
      <c r="H3" s="47"/>
      <c r="I3" s="48"/>
    </row>
    <row r="4" spans="3:9" ht="12.75" customHeight="1" hidden="1">
      <c r="C4" s="49"/>
      <c r="D4" s="49"/>
      <c r="E4" s="50"/>
      <c r="F4" s="50"/>
      <c r="G4" s="50"/>
      <c r="H4" s="50"/>
      <c r="I4" s="50"/>
    </row>
    <row r="5" spans="3:9" ht="14.25">
      <c r="C5" s="91" t="s">
        <v>1</v>
      </c>
      <c r="D5" s="91"/>
      <c r="E5" s="91"/>
      <c r="F5" s="91"/>
      <c r="G5" s="91"/>
      <c r="H5" s="91"/>
      <c r="I5" s="91"/>
    </row>
    <row r="6" spans="3:9" ht="12.75">
      <c r="C6" s="92" t="s">
        <v>2</v>
      </c>
      <c r="D6" s="92"/>
      <c r="E6" s="92"/>
      <c r="F6" s="92"/>
      <c r="G6" s="92"/>
      <c r="H6" s="92"/>
      <c r="I6" s="92"/>
    </row>
    <row r="7" spans="3:9" ht="13.5" thickBot="1">
      <c r="C7" s="92" t="s">
        <v>55</v>
      </c>
      <c r="D7" s="92"/>
      <c r="E7" s="92"/>
      <c r="F7" s="92"/>
      <c r="G7" s="92"/>
      <c r="H7" s="92"/>
      <c r="I7" s="92"/>
    </row>
    <row r="8" spans="3:9" ht="6" customHeight="1" hidden="1" thickBot="1">
      <c r="C8" s="93"/>
      <c r="D8" s="93"/>
      <c r="E8" s="93"/>
      <c r="F8" s="93"/>
      <c r="G8" s="93"/>
      <c r="H8" s="93"/>
      <c r="I8" s="93"/>
    </row>
    <row r="9" spans="3:9" ht="41.25" customHeight="1" thickBot="1">
      <c r="C9" s="51" t="s">
        <v>3</v>
      </c>
      <c r="D9" s="52" t="s">
        <v>56</v>
      </c>
      <c r="E9" s="53" t="s">
        <v>57</v>
      </c>
      <c r="F9" s="53" t="s">
        <v>58</v>
      </c>
      <c r="G9" s="53" t="s">
        <v>4</v>
      </c>
      <c r="H9" s="53" t="s">
        <v>59</v>
      </c>
      <c r="I9" s="51" t="s">
        <v>5</v>
      </c>
    </row>
    <row r="10" spans="3:9" ht="12" customHeight="1" thickBot="1">
      <c r="C10" s="94" t="s">
        <v>6</v>
      </c>
      <c r="D10" s="95"/>
      <c r="E10" s="95"/>
      <c r="F10" s="95"/>
      <c r="G10" s="95"/>
      <c r="H10" s="95"/>
      <c r="I10" s="96"/>
    </row>
    <row r="11" spans="3:9" ht="13.5" customHeight="1" thickBot="1">
      <c r="C11" s="54" t="s">
        <v>7</v>
      </c>
      <c r="D11" s="55">
        <f>81499.66-2983.79</f>
        <v>78515.87000000001</v>
      </c>
      <c r="E11" s="56">
        <f>2452580.09+123128.76-36492.92</f>
        <v>2539215.9299999997</v>
      </c>
      <c r="F11" s="56">
        <f>2328634.92+123128.76+7126.02</f>
        <v>2458889.6999999997</v>
      </c>
      <c r="G11" s="56">
        <f>+F11</f>
        <v>2458889.6999999997</v>
      </c>
      <c r="H11" s="56">
        <f>+D11+E11-F11</f>
        <v>158842.1000000001</v>
      </c>
      <c r="I11" s="86" t="s">
        <v>8</v>
      </c>
    </row>
    <row r="12" spans="3:9" ht="13.5" customHeight="1" thickBot="1">
      <c r="C12" s="54" t="s">
        <v>9</v>
      </c>
      <c r="D12" s="55">
        <f>58157.52-7603.93</f>
        <v>50553.59</v>
      </c>
      <c r="E12" s="57">
        <f>1214641.67+61654.01-146334.08</f>
        <v>1129961.5999999999</v>
      </c>
      <c r="F12" s="57">
        <f>1035412.59+61654.01+3480.16</f>
        <v>1100546.7599999998</v>
      </c>
      <c r="G12" s="56">
        <f>+F12</f>
        <v>1100546.7599999998</v>
      </c>
      <c r="H12" s="56">
        <f>+D12+E12-F12</f>
        <v>79968.43000000017</v>
      </c>
      <c r="I12" s="87"/>
    </row>
    <row r="13" spans="3:9" ht="13.5" customHeight="1" thickBot="1">
      <c r="C13" s="54" t="s">
        <v>10</v>
      </c>
      <c r="D13" s="55">
        <f>27307.3-4573.24</f>
        <v>22734.059999999998</v>
      </c>
      <c r="E13" s="57">
        <f>591037.63+29308.17-22807.05</f>
        <v>597538.75</v>
      </c>
      <c r="F13" s="57">
        <f>541836.27+29308.17+1941.86</f>
        <v>573086.3</v>
      </c>
      <c r="G13" s="56">
        <f>+F13</f>
        <v>573086.3</v>
      </c>
      <c r="H13" s="56">
        <f>+D13+E13-F13</f>
        <v>47186.51000000001</v>
      </c>
      <c r="I13" s="86" t="s">
        <v>11</v>
      </c>
    </row>
    <row r="14" spans="3:9" ht="13.5" customHeight="1" thickBot="1">
      <c r="C14" s="54" t="s">
        <v>12</v>
      </c>
      <c r="D14" s="55">
        <f>5222.06-576.25+9136.35-1458.73</f>
        <v>12323.43</v>
      </c>
      <c r="E14" s="57">
        <f>116637.6+5929.27-11415.71+197628.63+9799.98-7626.11</f>
        <v>310953.66000000003</v>
      </c>
      <c r="F14" s="57">
        <f>101177.89+5929.27+345.02+181268.55+9799.98+649.55</f>
        <v>299170.25999999995</v>
      </c>
      <c r="G14" s="56">
        <f>+F14</f>
        <v>299170.25999999995</v>
      </c>
      <c r="H14" s="56">
        <f>+D14+E14-F14</f>
        <v>24106.830000000075</v>
      </c>
      <c r="I14" s="88"/>
    </row>
    <row r="15" spans="3:9" ht="13.5" thickBot="1">
      <c r="C15" s="54" t="s">
        <v>13</v>
      </c>
      <c r="D15" s="58">
        <f>SUM(D11:D14)</f>
        <v>164126.95</v>
      </c>
      <c r="E15" s="58">
        <f>SUM(E11:E14)</f>
        <v>4577669.9399999995</v>
      </c>
      <c r="F15" s="58">
        <f>SUM(F11:F14)</f>
        <v>4431693.02</v>
      </c>
      <c r="G15" s="58">
        <f>SUM(G11:G14)</f>
        <v>4431693.02</v>
      </c>
      <c r="H15" s="58">
        <f>SUM(H11:H14)</f>
        <v>310103.87000000034</v>
      </c>
      <c r="I15" s="59"/>
    </row>
    <row r="16" spans="3:9" ht="13.5" customHeight="1" thickBot="1">
      <c r="C16" s="89" t="s">
        <v>14</v>
      </c>
      <c r="D16" s="89"/>
      <c r="E16" s="89"/>
      <c r="F16" s="89"/>
      <c r="G16" s="89"/>
      <c r="H16" s="89"/>
      <c r="I16" s="89"/>
    </row>
    <row r="17" spans="3:9" ht="38.25" customHeight="1" thickBot="1">
      <c r="C17" s="60" t="s">
        <v>3</v>
      </c>
      <c r="D17" s="61" t="s">
        <v>56</v>
      </c>
      <c r="E17" s="62" t="s">
        <v>57</v>
      </c>
      <c r="F17" s="62" t="s">
        <v>58</v>
      </c>
      <c r="G17" s="62" t="s">
        <v>60</v>
      </c>
      <c r="H17" s="62" t="s">
        <v>59</v>
      </c>
      <c r="I17" s="61" t="s">
        <v>15</v>
      </c>
    </row>
    <row r="18" spans="3:9" ht="17.25" customHeight="1" thickBot="1">
      <c r="C18" s="51" t="s">
        <v>16</v>
      </c>
      <c r="D18" s="63">
        <f>49859.56-1663.38</f>
        <v>48196.18</v>
      </c>
      <c r="E18" s="64">
        <f>1518539.81+123859.8</f>
        <v>1642399.61</v>
      </c>
      <c r="F18" s="64">
        <f>1456519.17+123859.8+5344.5</f>
        <v>1585723.47</v>
      </c>
      <c r="G18" s="64">
        <f aca="true" t="shared" si="0" ref="G18:G23">+F18</f>
        <v>1585723.47</v>
      </c>
      <c r="H18" s="64">
        <f aca="true" t="shared" si="1" ref="H18:H23">+D18+E18-F18</f>
        <v>104872.32000000007</v>
      </c>
      <c r="I18" s="90" t="s">
        <v>17</v>
      </c>
    </row>
    <row r="19" spans="3:10" ht="17.25" customHeight="1" thickBot="1">
      <c r="C19" s="54" t="s">
        <v>18</v>
      </c>
      <c r="D19" s="55">
        <f>31132.05-1038.62</f>
        <v>30093.43</v>
      </c>
      <c r="E19" s="56">
        <f>570950.88+47191.97</f>
        <v>618142.85</v>
      </c>
      <c r="F19" s="56">
        <f>557763.44+47191.97+2631.96</f>
        <v>607587.3699999999</v>
      </c>
      <c r="G19" s="65">
        <f>+F19</f>
        <v>607587.3699999999</v>
      </c>
      <c r="H19" s="64">
        <f t="shared" si="1"/>
        <v>40648.91000000015</v>
      </c>
      <c r="I19" s="87"/>
      <c r="J19" s="66"/>
    </row>
    <row r="20" spans="3:9" ht="15" customHeight="1" thickBot="1">
      <c r="C20" s="60" t="s">
        <v>19</v>
      </c>
      <c r="D20" s="67"/>
      <c r="E20" s="56">
        <v>55083.06</v>
      </c>
      <c r="F20" s="56">
        <v>36184.24</v>
      </c>
      <c r="G20" s="64">
        <f>58.956*1000</f>
        <v>58956</v>
      </c>
      <c r="H20" s="64">
        <f t="shared" si="1"/>
        <v>18898.82</v>
      </c>
      <c r="I20" s="68"/>
    </row>
    <row r="21" spans="3:9" ht="13.5" thickBot="1">
      <c r="C21" s="54" t="s">
        <v>20</v>
      </c>
      <c r="D21" s="55">
        <f>10766.33-371.65</f>
        <v>10394.68</v>
      </c>
      <c r="E21" s="56">
        <f>257015.03+20607.21</f>
        <v>277622.24</v>
      </c>
      <c r="F21" s="56">
        <f>248626.12+20609.21+777.82</f>
        <v>270013.15</v>
      </c>
      <c r="G21" s="64">
        <f t="shared" si="0"/>
        <v>270013.15</v>
      </c>
      <c r="H21" s="64">
        <f t="shared" si="1"/>
        <v>18003.76999999996</v>
      </c>
      <c r="I21" s="1" t="s">
        <v>61</v>
      </c>
    </row>
    <row r="22" spans="3:9" ht="13.5" thickBot="1">
      <c r="C22" s="54" t="s">
        <v>21</v>
      </c>
      <c r="D22" s="55">
        <f>9214.02-307.37</f>
        <v>8906.65</v>
      </c>
      <c r="E22" s="56">
        <f>234238.1+19180.63</f>
        <v>253418.73</v>
      </c>
      <c r="F22" s="56">
        <f>225915.41+19180.63+900</f>
        <v>245996.04</v>
      </c>
      <c r="G22" s="64">
        <f t="shared" si="0"/>
        <v>245996.04</v>
      </c>
      <c r="H22" s="64">
        <f t="shared" si="1"/>
        <v>16329.339999999997</v>
      </c>
      <c r="I22" s="1" t="s">
        <v>22</v>
      </c>
    </row>
    <row r="23" spans="3:9" ht="26.25" customHeight="1" thickBot="1">
      <c r="C23" s="54" t="s">
        <v>23</v>
      </c>
      <c r="D23" s="55">
        <f>673.79-24.09</f>
        <v>649.6999999999999</v>
      </c>
      <c r="E23" s="57">
        <f>17307.08+1436.22</f>
        <v>18743.300000000003</v>
      </c>
      <c r="F23" s="57">
        <f>16692.83+1436.22+86.2</f>
        <v>18215.250000000004</v>
      </c>
      <c r="G23" s="64">
        <f t="shared" si="0"/>
        <v>18215.250000000004</v>
      </c>
      <c r="H23" s="64">
        <f t="shared" si="1"/>
        <v>1177.75</v>
      </c>
      <c r="I23" s="1" t="s">
        <v>24</v>
      </c>
    </row>
    <row r="24" spans="3:9" ht="37.5" customHeight="1" hidden="1" thickBot="1">
      <c r="C24" s="54" t="s">
        <v>62</v>
      </c>
      <c r="D24" s="68"/>
      <c r="E24" s="57">
        <v>0</v>
      </c>
      <c r="F24" s="57">
        <v>0</v>
      </c>
      <c r="G24" s="57"/>
      <c r="H24" s="57"/>
      <c r="I24" s="1"/>
    </row>
    <row r="25" spans="3:9" ht="2.25" customHeight="1" hidden="1" thickBot="1">
      <c r="C25" s="54" t="s">
        <v>25</v>
      </c>
      <c r="D25" s="68"/>
      <c r="E25" s="57"/>
      <c r="F25" s="57"/>
      <c r="G25" s="57"/>
      <c r="H25" s="57"/>
      <c r="I25" s="1" t="s">
        <v>26</v>
      </c>
    </row>
    <row r="26" spans="3:9" s="69" customFormat="1" ht="17.25" customHeight="1" thickBot="1">
      <c r="C26" s="54" t="s">
        <v>13</v>
      </c>
      <c r="D26" s="58">
        <f>SUM(D18:D25)</f>
        <v>98240.64</v>
      </c>
      <c r="E26" s="58">
        <f>SUM(E18:E25)</f>
        <v>2865409.7899999996</v>
      </c>
      <c r="F26" s="58">
        <f>SUM(F18:F25)</f>
        <v>2763719.52</v>
      </c>
      <c r="G26" s="58">
        <f>SUM(G18:G25)</f>
        <v>2786491.28</v>
      </c>
      <c r="H26" s="58">
        <f>SUM(H18:H25)</f>
        <v>199930.91000000018</v>
      </c>
      <c r="I26" s="68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70"/>
      <c r="F28" s="2"/>
      <c r="G28" s="2"/>
      <c r="H28" s="2"/>
      <c r="I28" s="2"/>
    </row>
    <row r="29" spans="3:9" ht="12.75" customHeight="1" hidden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21" customHeight="1">
      <c r="C35" s="71" t="s">
        <v>63</v>
      </c>
      <c r="D35" s="71"/>
      <c r="E35" s="71"/>
      <c r="F35" s="71"/>
      <c r="G35" s="71"/>
      <c r="H35" s="72">
        <f>+H15+H26</f>
        <v>510034.7800000005</v>
      </c>
      <c r="I35" s="2"/>
    </row>
    <row r="36" spans="3:9" ht="15.75" customHeight="1">
      <c r="C36" s="73" t="s">
        <v>64</v>
      </c>
      <c r="D36" s="71"/>
      <c r="E36" s="71"/>
      <c r="F36" s="71"/>
      <c r="G36" s="71"/>
      <c r="H36" s="72"/>
      <c r="I36" s="74">
        <f>+G20-E20+H35</f>
        <v>513907.7200000005</v>
      </c>
    </row>
  </sheetData>
  <sheetProtection/>
  <mergeCells count="9">
    <mergeCell ref="I11:I12"/>
    <mergeCell ref="I13:I14"/>
    <mergeCell ref="C16:I16"/>
    <mergeCell ref="I18:I19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A6" sqref="A6:F6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00390625" style="0" customWidth="1"/>
  </cols>
  <sheetData>
    <row r="1" spans="1:6" ht="15">
      <c r="A1" s="97" t="s">
        <v>65</v>
      </c>
      <c r="B1" s="97"/>
      <c r="C1" s="97"/>
      <c r="D1" s="97"/>
      <c r="E1" s="97"/>
      <c r="F1" s="97"/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5">
      <c r="D5" s="76" t="s">
        <v>69</v>
      </c>
    </row>
    <row r="6" spans="1:6" ht="12.75">
      <c r="A6" s="98" t="s">
        <v>27</v>
      </c>
      <c r="B6" s="98"/>
      <c r="C6" s="98"/>
      <c r="D6" s="98"/>
      <c r="E6" s="98"/>
      <c r="F6" s="98"/>
    </row>
    <row r="7" spans="1:6" ht="12.75">
      <c r="A7" s="98" t="s">
        <v>28</v>
      </c>
      <c r="B7" s="98"/>
      <c r="C7" s="98"/>
      <c r="D7" s="98"/>
      <c r="E7" s="98"/>
      <c r="F7" s="98"/>
    </row>
    <row r="8" spans="1:6" ht="12.75">
      <c r="A8" s="98" t="s">
        <v>70</v>
      </c>
      <c r="B8" s="98"/>
      <c r="C8" s="98"/>
      <c r="D8" s="98"/>
      <c r="E8" s="98"/>
      <c r="F8" s="98"/>
    </row>
    <row r="9" spans="1:6" ht="38.25">
      <c r="A9" s="77" t="s">
        <v>29</v>
      </c>
      <c r="B9" s="77" t="s">
        <v>71</v>
      </c>
      <c r="C9" s="77" t="s">
        <v>72</v>
      </c>
      <c r="D9" s="77" t="s">
        <v>73</v>
      </c>
      <c r="E9" s="77" t="s">
        <v>74</v>
      </c>
      <c r="F9" s="77" t="s">
        <v>30</v>
      </c>
    </row>
    <row r="10" spans="1:6" ht="15">
      <c r="A10" s="78" t="s">
        <v>31</v>
      </c>
      <c r="B10" s="78">
        <v>571</v>
      </c>
      <c r="C10" s="78">
        <v>557.8</v>
      </c>
      <c r="D10" s="78">
        <f>B10-C10</f>
        <v>13.200000000000045</v>
      </c>
      <c r="E10" s="78">
        <f>918.09-155.26</f>
        <v>762.83</v>
      </c>
      <c r="F10" s="78">
        <f>C10-E10</f>
        <v>-205.0300000000001</v>
      </c>
    </row>
    <row r="12" ht="1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spans="1:3" ht="12.75">
      <c r="A19" t="s">
        <v>82</v>
      </c>
      <c r="C19" s="13"/>
    </row>
  </sheetData>
  <sheetProtection/>
  <mergeCells count="4">
    <mergeCell ref="A1:F1"/>
    <mergeCell ref="A6:F6"/>
    <mergeCell ref="A7:F7"/>
    <mergeCell ref="A8:F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38.875" style="0" customWidth="1"/>
    <col min="4" max="4" width="19.00390625" style="0" customWidth="1"/>
    <col min="5" max="5" width="18.875" style="0" customWidth="1"/>
    <col min="6" max="6" width="19.625" style="0" customWidth="1"/>
    <col min="7" max="7" width="19.125" style="0" customWidth="1"/>
    <col min="8" max="8" width="20.625" style="0" hidden="1" customWidth="1"/>
  </cols>
  <sheetData>
    <row r="1" spans="1:8" ht="30.75" customHeight="1">
      <c r="A1" s="99" t="s">
        <v>83</v>
      </c>
      <c r="B1" s="99"/>
      <c r="C1" s="99"/>
      <c r="D1" s="99"/>
      <c r="E1" s="99"/>
      <c r="F1" s="99"/>
      <c r="G1" s="99"/>
      <c r="H1" s="3"/>
    </row>
    <row r="2" spans="1:7" ht="29.25" customHeight="1" thickBot="1">
      <c r="A2" s="100"/>
      <c r="B2" s="100"/>
      <c r="C2" s="100"/>
      <c r="D2" s="100"/>
      <c r="E2" s="100"/>
      <c r="F2" s="100"/>
      <c r="G2" s="100"/>
    </row>
    <row r="3" spans="1:8" ht="13.5" thickBot="1">
      <c r="A3" s="4"/>
      <c r="B3" s="5"/>
      <c r="C3" s="6"/>
      <c r="D3" s="5"/>
      <c r="E3" s="5"/>
      <c r="F3" s="101" t="s">
        <v>32</v>
      </c>
      <c r="G3" s="102"/>
      <c r="H3" s="5"/>
    </row>
    <row r="4" spans="1:8" ht="12.75">
      <c r="A4" s="7" t="s">
        <v>33</v>
      </c>
      <c r="B4" s="8" t="s">
        <v>34</v>
      </c>
      <c r="C4" s="9" t="s">
        <v>35</v>
      </c>
      <c r="D4" s="8" t="s">
        <v>36</v>
      </c>
      <c r="E4" s="10" t="s">
        <v>37</v>
      </c>
      <c r="F4" s="10"/>
      <c r="G4" s="10"/>
      <c r="H4" s="10" t="s">
        <v>38</v>
      </c>
    </row>
    <row r="5" spans="1:8" ht="12.75">
      <c r="A5" s="7" t="s">
        <v>39</v>
      </c>
      <c r="B5" s="8"/>
      <c r="C5" s="9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>
      <c r="A6" s="7"/>
      <c r="B6" s="8"/>
      <c r="C6" s="9"/>
      <c r="D6" s="8" t="s">
        <v>44</v>
      </c>
      <c r="E6" s="11"/>
      <c r="F6" s="8" t="s">
        <v>45</v>
      </c>
      <c r="G6" s="8" t="s">
        <v>46</v>
      </c>
      <c r="H6" s="11"/>
    </row>
    <row r="7" spans="1:8" ht="12.75">
      <c r="A7" s="12"/>
      <c r="B7" s="11"/>
      <c r="C7" s="13"/>
      <c r="D7" s="11"/>
      <c r="E7" s="11"/>
      <c r="F7" s="11"/>
      <c r="G7" s="8" t="s">
        <v>47</v>
      </c>
      <c r="H7" s="11"/>
    </row>
    <row r="8" spans="1:8" ht="13.5" thickBot="1">
      <c r="A8" s="14"/>
      <c r="B8" s="15"/>
      <c r="C8" s="16"/>
      <c r="D8" s="15"/>
      <c r="E8" s="15"/>
      <c r="F8" s="15"/>
      <c r="G8" s="15"/>
      <c r="H8" s="15"/>
    </row>
    <row r="9" spans="1:8" ht="12.75">
      <c r="A9" s="5"/>
      <c r="B9" s="17"/>
      <c r="C9" s="6"/>
      <c r="D9" s="5"/>
      <c r="E9" s="17"/>
      <c r="F9" s="17"/>
      <c r="G9" s="17"/>
      <c r="H9" s="17"/>
    </row>
    <row r="10" spans="1:8" ht="12.75" customHeight="1">
      <c r="A10" s="8">
        <v>1</v>
      </c>
      <c r="B10" s="18" t="s">
        <v>48</v>
      </c>
      <c r="C10" s="79"/>
      <c r="D10" s="80"/>
      <c r="E10" s="81"/>
      <c r="F10" s="19"/>
      <c r="G10" s="81"/>
      <c r="H10" s="19"/>
    </row>
    <row r="11" spans="1:8" ht="12.75">
      <c r="A11" s="8"/>
      <c r="B11" s="18"/>
      <c r="C11" s="9" t="s">
        <v>84</v>
      </c>
      <c r="D11" s="8" t="s">
        <v>85</v>
      </c>
      <c r="E11" s="81">
        <v>58.956</v>
      </c>
      <c r="F11" s="81">
        <f>+E11</f>
        <v>58.956</v>
      </c>
      <c r="G11" s="81">
        <f>+E11-F11</f>
        <v>0</v>
      </c>
      <c r="H11" s="19"/>
    </row>
    <row r="12" spans="1:8" ht="12.75">
      <c r="A12" s="8"/>
      <c r="B12" s="18"/>
      <c r="C12" s="9"/>
      <c r="D12" s="8"/>
      <c r="E12" s="82"/>
      <c r="F12" s="24"/>
      <c r="G12" s="81"/>
      <c r="H12" s="20"/>
    </row>
    <row r="13" spans="1:8" ht="12.75">
      <c r="A13" s="8"/>
      <c r="B13" s="18"/>
      <c r="C13" s="21" t="s">
        <v>49</v>
      </c>
      <c r="D13" s="22"/>
      <c r="E13" s="83">
        <f>SUM(E10:E12)</f>
        <v>58.956</v>
      </c>
      <c r="F13" s="84">
        <f>+F11</f>
        <v>58.956</v>
      </c>
      <c r="G13" s="23">
        <f>+E13-F13</f>
        <v>0</v>
      </c>
      <c r="H13" s="19"/>
    </row>
    <row r="14" spans="1:8" ht="13.5" thickBot="1">
      <c r="A14" s="24"/>
      <c r="B14" s="25"/>
      <c r="C14" s="26"/>
      <c r="D14" s="27"/>
      <c r="E14" s="20"/>
      <c r="F14" s="20"/>
      <c r="G14" s="20"/>
      <c r="H14" s="20"/>
    </row>
    <row r="15" spans="1:8" ht="12.75">
      <c r="A15" s="5"/>
      <c r="B15" s="17"/>
      <c r="C15" s="28"/>
      <c r="D15" s="28"/>
      <c r="E15" s="28"/>
      <c r="F15" s="28"/>
      <c r="G15" s="28"/>
      <c r="H15" s="28"/>
    </row>
    <row r="16" spans="1:8" ht="12.75">
      <c r="A16" s="11"/>
      <c r="B16" s="29" t="s">
        <v>13</v>
      </c>
      <c r="C16" s="30"/>
      <c r="D16" s="30"/>
      <c r="E16" s="85">
        <f>E13</f>
        <v>58.956</v>
      </c>
      <c r="F16" s="85">
        <f>F13</f>
        <v>58.956</v>
      </c>
      <c r="G16" s="85">
        <f>G13</f>
        <v>0</v>
      </c>
      <c r="H16" s="31">
        <f>H13</f>
        <v>0</v>
      </c>
    </row>
    <row r="17" spans="1:8" ht="13.5" thickBot="1">
      <c r="A17" s="15"/>
      <c r="B17" s="32"/>
      <c r="C17" s="33"/>
      <c r="D17" s="33"/>
      <c r="E17" s="34"/>
      <c r="F17" s="34"/>
      <c r="G17" s="34"/>
      <c r="H17" s="34"/>
    </row>
    <row r="18" spans="1:8" ht="12.75">
      <c r="A18" s="13"/>
      <c r="B18" s="13"/>
      <c r="C18" s="35"/>
      <c r="D18" s="35"/>
      <c r="E18" s="9"/>
      <c r="F18" s="9"/>
      <c r="G18" s="9"/>
      <c r="H18" s="9"/>
    </row>
    <row r="19" spans="1:8" ht="12.75">
      <c r="A19" s="13"/>
      <c r="B19" s="13"/>
      <c r="C19" s="35"/>
      <c r="D19" s="35"/>
      <c r="E19" s="9"/>
      <c r="F19" s="9"/>
      <c r="G19" s="9"/>
      <c r="H19" s="9"/>
    </row>
    <row r="20" spans="1:8" ht="60">
      <c r="A20" s="36" t="s">
        <v>50</v>
      </c>
      <c r="B20" s="36" t="s">
        <v>86</v>
      </c>
      <c r="C20" s="36" t="s">
        <v>87</v>
      </c>
      <c r="D20" s="36" t="s">
        <v>88</v>
      </c>
      <c r="E20" s="37" t="s">
        <v>52</v>
      </c>
      <c r="F20" s="36" t="s">
        <v>51</v>
      </c>
      <c r="G20" s="38"/>
      <c r="H20" s="9"/>
    </row>
    <row r="21" spans="1:8" ht="15">
      <c r="A21" s="39">
        <v>1</v>
      </c>
      <c r="B21" s="40">
        <v>0</v>
      </c>
      <c r="C21" s="40">
        <v>55083.06</v>
      </c>
      <c r="D21" s="40">
        <v>36184.24</v>
      </c>
      <c r="E21" s="40">
        <v>6100</v>
      </c>
      <c r="F21" s="40">
        <f>+B21+C21-D21</f>
        <v>18898.82</v>
      </c>
      <c r="G21" s="41"/>
      <c r="H21" s="9"/>
    </row>
    <row r="22" spans="1:8" ht="12.75">
      <c r="A22" s="13"/>
      <c r="B22" s="13"/>
      <c r="C22" s="35"/>
      <c r="D22" s="35"/>
      <c r="E22" s="9"/>
      <c r="F22" s="9"/>
      <c r="G22" s="9"/>
      <c r="H22" s="9"/>
    </row>
    <row r="24" spans="1:5" ht="75">
      <c r="A24" s="36" t="s">
        <v>50</v>
      </c>
      <c r="B24" s="36" t="s">
        <v>89</v>
      </c>
      <c r="C24" s="36" t="s">
        <v>90</v>
      </c>
      <c r="D24" s="36" t="s">
        <v>54</v>
      </c>
      <c r="E24" s="36" t="s">
        <v>53</v>
      </c>
    </row>
    <row r="25" spans="1:5" ht="15">
      <c r="A25" s="42">
        <v>1</v>
      </c>
      <c r="B25" s="43"/>
      <c r="C25" s="43">
        <f>+D21+E21</f>
        <v>42284.24</v>
      </c>
      <c r="D25" s="43">
        <v>58956</v>
      </c>
      <c r="E25" s="43">
        <f>+B25+C25-D25</f>
        <v>-16671.760000000002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2011-03-25T07:19:51Z</dcterms:created>
  <dcterms:modified xsi:type="dcterms:W3CDTF">2012-04-28T06:00:00Z</dcterms:modified>
  <cp:category/>
  <cp:version/>
  <cp:contentType/>
  <cp:contentStatus/>
</cp:coreProperties>
</file>