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<sst xmlns="http://schemas.openxmlformats.org/spreadsheetml/2006/main" count="122" uniqueCount="109">
  <si>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</si>
  <si>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</si>
  <si>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</si>
  <si>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</si>
  <si>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</si>
  <si>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</si>
  <si>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</si>
  <si>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</si>
  <si>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</si>
  <si>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</si>
  <si>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</si>
  <si>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</si>
  <si>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</si>
  <si>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</si>
  <si>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</si>
  <si>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</si>
  <si>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</si>
  <si>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</si>
  <si>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</si>
  <si>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</si>
  <si>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</si>
  <si>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</si>
  <si>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Н/2009-73 от 01.01.2009г.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</si>
  <si>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</si>
  <si>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</si>
  <si>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</si>
  <si>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</si>
  <si>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</si>
  <si>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</si>
  <si>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</si>
  <si>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</si>
  <si>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</si>
  <si>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</si>
  <si>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</si>
  <si>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</si>
  <si>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</si>
  <si>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</si>
  <si>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</si>
  <si>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ИП Амбрацумова Н.Л.</t>
  </si>
  <si>
    <t xml:space="preserve">Поступило от ИП Амбрацумова Н.Л. за управление и содержание общедомового имущества 9762,89 руб. </t>
  </si>
  <si>
    <t>ИП Булина Л.М.</t>
  </si>
  <si>
    <t xml:space="preserve">Поступило от ИП Булина Л.М. за управление и содержание общедомового имущества 8285,53 руб. </t>
  </si>
  <si>
    <t>ООО "Диполь-Сервис"</t>
  </si>
  <si>
    <t xml:space="preserve">Поступило от ООО "Диполь-Сервис" за управление и содержание общедомового имущества 9580,88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</si>
  <si>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</si>
  <si>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</si>
  <si>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</si>
  <si>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</si>
  <si>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</si>
  <si>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</si>
  <si>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</si>
  <si>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</si>
  <si>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</si>
  <si>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</si>
  <si>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</si>
  <si>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</si>
  <si>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</si>
  <si>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</si>
  <si>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</si>
  <si>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314.69 </t>
    </r>
    <r>
      <rPr>
        <sz val="10"/>
        <rFont val="Arial Cyr"/>
        <family val="0"/>
      </rPr>
      <t>тыс.рублей, в том числе:</t>
    </r>
  </si>
  <si>
    <t>ремонт остекления, лестничных ограждений, дверный приборов, замков - 9.23 т.р. т.р.</t>
  </si>
  <si>
    <t>ремонт системы ЦО, ГВС, ХВС, замена труб, кранов - 28.82 т.р.</t>
  </si>
  <si>
    <t>содержание аварийной службы - 113.29 т.р.</t>
  </si>
  <si>
    <t>пожарная декларация - 32.5 т.р.</t>
  </si>
  <si>
    <t>очистка кровли от снега - 8.86 т.р.</t>
  </si>
  <si>
    <t>окраска скамеек, мусоропровода - 10 т.р.</t>
  </si>
  <si>
    <t>замена выпуска канализации - 84.88 т.р.</t>
  </si>
  <si>
    <t>устройство пандусов - 7.95 т.р.</t>
  </si>
  <si>
    <t>прочее - 19.16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</si>
  <si>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</si>
  <si>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</si>
  <si>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</si>
  <si>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</si>
  <si>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</si>
  <si>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</si>
  <si>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</si>
  <si>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</si>
  <si>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</si>
  <si>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</si>
  <si>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</si>
  <si>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</si>
  <si>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</si>
  <si>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</si>
  <si>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</si>
  <si>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</si>
  <si>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</si>
  <si>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д.2</t>
  </si>
  <si>
    <t>установка прибора учета эл.энергии</t>
  </si>
  <si>
    <t>2 шт.</t>
  </si>
  <si>
    <t>модернизация лифтов</t>
  </si>
  <si>
    <t>7 шт.</t>
  </si>
  <si>
    <t>ремонт подвала</t>
  </si>
  <si>
    <t>2064 кв.м.</t>
  </si>
  <si>
    <t>тех.надзор</t>
  </si>
  <si>
    <t>герметизация швов</t>
  </si>
  <si>
    <t>100 м.п.</t>
  </si>
  <si>
    <t>экспертиза лифтов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</si>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</sst>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3" fontId="20" fillId="0" borderId="0" xfId="61" applyFont="1" applyBorder="1" applyAlignment="1">
      <alignment horizontal="center" vertical="center" wrapText="1"/>
    </xf>
    <xf numFmtId="43" fontId="0" fillId="0" borderId="0" xfId="61" applyFont="1" applyBorder="1" applyAlignment="1">
      <alignment horizontal="center"/>
    </xf>
    <xf numFmtId="43" fontId="0" fillId="0" borderId="0" xfId="61" applyFont="1" applyAlignment="1">
      <alignment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4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1.75390625" style="37" customWidth="1"/>
    <col min="4" max="4" width="13.25390625" style="37" customWidth="1"/>
    <col min="5" max="5" width="11.25390625" style="37" customWidth="1"/>
    <col min="6" max="6" width="13.625" style="37" customWidth="1"/>
    <col min="7" max="7" width="11.75390625" style="37" customWidth="1"/>
    <col min="8" max="8" width="12.75390625" style="37" customWidth="1"/>
    <col min="9" max="9" width="29.875" style="3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6" t="s">
        <v>1</v>
      </c>
      <c r="D5" s="106"/>
      <c r="E5" s="106"/>
      <c r="F5" s="106"/>
      <c r="G5" s="106"/>
      <c r="H5" s="106"/>
      <c r="I5" s="106"/>
    </row>
    <row r="6" spans="3:9" ht="12.75">
      <c r="C6" s="107" t="s">
        <v>2</v>
      </c>
      <c r="D6" s="107"/>
      <c r="E6" s="107"/>
      <c r="F6" s="107"/>
      <c r="G6" s="107"/>
      <c r="H6" s="107"/>
      <c r="I6" s="107"/>
    </row>
    <row r="7" spans="3:9" ht="13.5" thickBot="1">
      <c r="C7" s="107" t="s">
        <v>3</v>
      </c>
      <c r="D7" s="107"/>
      <c r="E7" s="107"/>
      <c r="F7" s="107"/>
      <c r="G7" s="107"/>
      <c r="H7" s="107"/>
      <c r="I7" s="107"/>
    </row>
    <row r="8" spans="3:9" ht="6" customHeight="1" hidden="1" thickBot="1">
      <c r="C8" s="108"/>
      <c r="D8" s="108"/>
      <c r="E8" s="108"/>
      <c r="F8" s="108"/>
      <c r="G8" s="108"/>
      <c r="H8" s="108"/>
      <c r="I8" s="10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9" t="s">
        <v>11</v>
      </c>
      <c r="D10" s="100"/>
      <c r="E10" s="100"/>
      <c r="F10" s="100"/>
      <c r="G10" s="100"/>
      <c r="H10" s="100"/>
      <c r="I10" s="101"/>
    </row>
    <row r="11" spans="3:9" ht="13.5" customHeight="1" thickBot="1">
      <c r="C11" s="12" t="s">
        <v>12</v>
      </c>
      <c r="D11" s="13">
        <v>180519.08999999985</v>
      </c>
      <c r="E11" s="14">
        <f>3144500.7-795.5</f>
        <v>3143705.2</v>
      </c>
      <c r="F11" s="14">
        <v>3143965.53</v>
      </c>
      <c r="G11" s="14">
        <f>+F11</f>
        <v>3143965.53</v>
      </c>
      <c r="H11" s="14">
        <f>+D11+E11-F11</f>
        <v>180258.76000000024</v>
      </c>
      <c r="I11" s="102" t="s">
        <v>13</v>
      </c>
    </row>
    <row r="12" spans="3:9" ht="13.5" customHeight="1" thickBot="1">
      <c r="C12" s="12" t="s">
        <v>14</v>
      </c>
      <c r="D12" s="13">
        <v>141533.27000000002</v>
      </c>
      <c r="E12" s="15">
        <f>1409557.03-33567.74</f>
        <v>1375989.29</v>
      </c>
      <c r="F12" s="15">
        <v>1422213.29</v>
      </c>
      <c r="G12" s="14">
        <f>+F12</f>
        <v>1422213.29</v>
      </c>
      <c r="H12" s="14">
        <f>+D12+E12-F12</f>
        <v>95309.27000000002</v>
      </c>
      <c r="I12" s="103"/>
    </row>
    <row r="13" spans="3:9" ht="13.5" customHeight="1" thickBot="1">
      <c r="C13" s="12" t="s">
        <v>15</v>
      </c>
      <c r="D13" s="13">
        <v>56796.58999999991</v>
      </c>
      <c r="E13" s="15">
        <f>685416.6-21892.94</f>
        <v>663523.66</v>
      </c>
      <c r="F13" s="15">
        <v>683977.35</v>
      </c>
      <c r="G13" s="14">
        <f>+F13</f>
        <v>683977.35</v>
      </c>
      <c r="H13" s="14">
        <f>+D13+E13-F13</f>
        <v>36342.90000000002</v>
      </c>
      <c r="I13" s="102" t="s">
        <v>16</v>
      </c>
    </row>
    <row r="14" spans="3:9" ht="13.5" customHeight="1" thickBot="1">
      <c r="C14" s="12" t="s">
        <v>17</v>
      </c>
      <c r="D14" s="13">
        <v>33678.15000000002</v>
      </c>
      <c r="E14" s="15">
        <f>229176.77-7620.11+146943.08-3555.73</f>
        <v>364944.01</v>
      </c>
      <c r="F14" s="15">
        <f>148197.38+228440.37</f>
        <v>376637.75</v>
      </c>
      <c r="G14" s="14">
        <f>+F14</f>
        <v>376637.75</v>
      </c>
      <c r="H14" s="14">
        <f>+D14+E14-F14</f>
        <v>21984.410000000033</v>
      </c>
      <c r="I14" s="104"/>
    </row>
    <row r="15" spans="3:9" ht="13.5" thickBot="1">
      <c r="C15" s="12" t="s">
        <v>18</v>
      </c>
      <c r="D15" s="16">
        <f>SUM(D11:D14)</f>
        <v>412527.0999999998</v>
      </c>
      <c r="E15" s="16">
        <f>SUM(E11:E14)</f>
        <v>5548162.16</v>
      </c>
      <c r="F15" s="16">
        <f>SUM(F11:F14)</f>
        <v>5626793.92</v>
      </c>
      <c r="G15" s="16">
        <f>SUM(G11:G14)</f>
        <v>5626793.92</v>
      </c>
      <c r="H15" s="16">
        <f>SUM(H11:H14)</f>
        <v>333895.3400000003</v>
      </c>
      <c r="I15" s="17"/>
    </row>
    <row r="16" spans="3:9" ht="13.5" customHeight="1" thickBot="1">
      <c r="C16" s="100" t="s">
        <v>19</v>
      </c>
      <c r="D16" s="100"/>
      <c r="E16" s="100"/>
      <c r="F16" s="100"/>
      <c r="G16" s="100"/>
      <c r="H16" s="100"/>
      <c r="I16" s="100"/>
    </row>
    <row r="17" spans="3:9" ht="48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3.5" customHeight="1" thickBot="1">
      <c r="C18" s="9" t="s">
        <v>21</v>
      </c>
      <c r="D18" s="20">
        <v>110772.66000000015</v>
      </c>
      <c r="E18" s="21">
        <f>1891234.77+18.25</f>
        <v>1891253.02</v>
      </c>
      <c r="F18" s="21">
        <v>1892812.51</v>
      </c>
      <c r="G18" s="14">
        <f aca="true" t="shared" si="0" ref="G18:G25">+F18</f>
        <v>1892812.51</v>
      </c>
      <c r="H18" s="21">
        <f aca="true" t="shared" si="1" ref="H18:H24">+D18+E18-F18</f>
        <v>109213.17000000016</v>
      </c>
      <c r="I18" s="102" t="s">
        <v>22</v>
      </c>
    </row>
    <row r="19" spans="3:10" ht="14.25" customHeight="1" thickBot="1">
      <c r="C19" s="12" t="s">
        <v>23</v>
      </c>
      <c r="D19" s="13">
        <v>41648.43000000005</v>
      </c>
      <c r="E19" s="14">
        <f>648228.75-0.58</f>
        <v>648228.17</v>
      </c>
      <c r="F19" s="14">
        <v>652029.01</v>
      </c>
      <c r="G19" s="22">
        <v>314692.81</v>
      </c>
      <c r="H19" s="21">
        <f t="shared" si="1"/>
        <v>37847.590000000084</v>
      </c>
      <c r="I19" s="103"/>
      <c r="J19" s="23"/>
    </row>
    <row r="20" spans="3:9" ht="13.5" thickBot="1">
      <c r="C20" s="18" t="s">
        <v>24</v>
      </c>
      <c r="D20" s="24">
        <v>36611.89999999991</v>
      </c>
      <c r="E20" s="14">
        <f>629071.5-0.47</f>
        <v>629071.03</v>
      </c>
      <c r="F20" s="14">
        <v>634894.98</v>
      </c>
      <c r="G20" s="22">
        <f>647.6*1000+8.07*1000+290.65*1000</f>
        <v>946320</v>
      </c>
      <c r="H20" s="21">
        <f t="shared" si="1"/>
        <v>30787.949999999953</v>
      </c>
      <c r="I20" s="25"/>
    </row>
    <row r="21" spans="3:9" ht="23.25" thickBot="1">
      <c r="C21" s="12" t="s">
        <v>25</v>
      </c>
      <c r="D21" s="13">
        <v>18838.51000000001</v>
      </c>
      <c r="E21" s="14">
        <f>310387.95-10.07</f>
        <v>310377.88</v>
      </c>
      <c r="F21" s="14">
        <v>311466.02</v>
      </c>
      <c r="G21" s="14">
        <f>+F21</f>
        <v>311466.02</v>
      </c>
      <c r="H21" s="21">
        <f t="shared" si="1"/>
        <v>17750.369999999995</v>
      </c>
      <c r="I21" s="26" t="s">
        <v>26</v>
      </c>
    </row>
    <row r="22" spans="3:9" ht="13.5" thickBot="1">
      <c r="C22" s="12" t="s">
        <v>27</v>
      </c>
      <c r="D22" s="13">
        <v>17087.360000000044</v>
      </c>
      <c r="E22" s="14">
        <f>456559.74-0.42</f>
        <v>456559.32</v>
      </c>
      <c r="F22" s="14">
        <v>448378.01</v>
      </c>
      <c r="G22" s="14">
        <f t="shared" si="0"/>
        <v>448378.01</v>
      </c>
      <c r="H22" s="21">
        <f t="shared" si="1"/>
        <v>25268.670000000042</v>
      </c>
      <c r="I22" s="25" t="s">
        <v>28</v>
      </c>
    </row>
    <row r="23" spans="3:9" ht="15" customHeight="1" thickBot="1">
      <c r="C23" s="12" t="s">
        <v>29</v>
      </c>
      <c r="D23" s="13">
        <v>1458.3099999999977</v>
      </c>
      <c r="E23" s="15">
        <f>25706.86-0.03</f>
        <v>25706.83</v>
      </c>
      <c r="F23" s="15">
        <v>25686.33</v>
      </c>
      <c r="G23" s="14">
        <f t="shared" si="0"/>
        <v>25686.33</v>
      </c>
      <c r="H23" s="21">
        <f t="shared" si="1"/>
        <v>1478.8099999999977</v>
      </c>
      <c r="I23" s="25" t="s">
        <v>30</v>
      </c>
    </row>
    <row r="24" spans="3:9" ht="14.25" customHeight="1" thickBot="1">
      <c r="C24" s="18" t="s">
        <v>31</v>
      </c>
      <c r="D24" s="27">
        <v>0</v>
      </c>
      <c r="E24" s="15">
        <f>290569.41-7028.17</f>
        <v>283541.24</v>
      </c>
      <c r="F24" s="15">
        <v>267894.98</v>
      </c>
      <c r="G24" s="21">
        <f t="shared" si="0"/>
        <v>267894.98</v>
      </c>
      <c r="H24" s="21">
        <f t="shared" si="1"/>
        <v>15646.26000000001</v>
      </c>
      <c r="I24" s="25"/>
    </row>
    <row r="25" spans="3:9" ht="14.25" customHeight="1" thickBot="1">
      <c r="C25" s="12" t="s">
        <v>32</v>
      </c>
      <c r="D25" s="27">
        <v>0</v>
      </c>
      <c r="E25" s="15">
        <f>108850.5-0.1</f>
        <v>108850.4</v>
      </c>
      <c r="F25" s="15">
        <v>103288.6</v>
      </c>
      <c r="G25" s="14">
        <f t="shared" si="0"/>
        <v>103288.6</v>
      </c>
      <c r="H25" s="21">
        <f>+D25+E25-F25</f>
        <v>5561.799999999988</v>
      </c>
      <c r="I25" s="28" t="s">
        <v>33</v>
      </c>
    </row>
    <row r="26" spans="3:9" s="30" customFormat="1" ht="17.25" customHeight="1" thickBot="1">
      <c r="C26" s="12" t="s">
        <v>18</v>
      </c>
      <c r="D26" s="16">
        <f>SUM(D18:D25)</f>
        <v>226417.17000000016</v>
      </c>
      <c r="E26" s="16">
        <f>SUM(E18:E25)</f>
        <v>4353587.89</v>
      </c>
      <c r="F26" s="16">
        <f>SUM(F18:F25)</f>
        <v>4336450.4399999995</v>
      </c>
      <c r="G26" s="16">
        <f>SUM(G18:G25)</f>
        <v>4310539.26</v>
      </c>
      <c r="H26" s="16">
        <f>SUM(H18:H25)</f>
        <v>243554.62000000023</v>
      </c>
      <c r="I26" s="29"/>
    </row>
    <row r="27" spans="3:9" ht="13.5" customHeight="1" thickBot="1">
      <c r="C27" s="105" t="s">
        <v>34</v>
      </c>
      <c r="D27" s="105"/>
      <c r="E27" s="105"/>
      <c r="F27" s="105"/>
      <c r="G27" s="105"/>
      <c r="H27" s="105"/>
      <c r="I27" s="105"/>
    </row>
    <row r="28" spans="3:9" ht="27" customHeight="1" thickBot="1">
      <c r="C28" s="31" t="s">
        <v>35</v>
      </c>
      <c r="D28" s="96" t="s">
        <v>36</v>
      </c>
      <c r="E28" s="97"/>
      <c r="F28" s="97"/>
      <c r="G28" s="97"/>
      <c r="H28" s="98"/>
      <c r="I28" s="32" t="s">
        <v>37</v>
      </c>
    </row>
    <row r="29" spans="3:9" ht="27" customHeight="1" thickBot="1">
      <c r="C29" s="33" t="s">
        <v>38</v>
      </c>
      <c r="D29" s="96" t="s">
        <v>39</v>
      </c>
      <c r="E29" s="97"/>
      <c r="F29" s="97"/>
      <c r="G29" s="97"/>
      <c r="H29" s="98"/>
      <c r="I29" s="34" t="s">
        <v>38</v>
      </c>
    </row>
    <row r="30" spans="3:9" ht="27" customHeight="1" thickBot="1">
      <c r="C30" s="33" t="s">
        <v>40</v>
      </c>
      <c r="D30" s="96" t="s">
        <v>41</v>
      </c>
      <c r="E30" s="97"/>
      <c r="F30" s="97"/>
      <c r="G30" s="97"/>
      <c r="H30" s="98"/>
      <c r="I30" s="34" t="s">
        <v>40</v>
      </c>
    </row>
    <row r="31" spans="3:9" ht="25.5" customHeight="1" thickBot="1">
      <c r="C31" s="33" t="s">
        <v>42</v>
      </c>
      <c r="D31" s="96" t="s">
        <v>43</v>
      </c>
      <c r="E31" s="97"/>
      <c r="F31" s="97"/>
      <c r="G31" s="97"/>
      <c r="H31" s="98"/>
      <c r="I31" s="34" t="s">
        <v>42</v>
      </c>
    </row>
    <row r="32" spans="3:8" ht="14.25" customHeight="1">
      <c r="C32" s="35" t="s">
        <v>44</v>
      </c>
      <c r="D32" s="35"/>
      <c r="E32" s="35"/>
      <c r="F32" s="35"/>
      <c r="G32" s="35"/>
      <c r="H32" s="36">
        <f>+H15+H26+H28+H29+H30+H31</f>
        <v>577449.9600000005</v>
      </c>
    </row>
    <row r="33" spans="3:8" ht="15">
      <c r="C33" s="38" t="s">
        <v>45</v>
      </c>
      <c r="D33" s="38"/>
      <c r="E33" s="39"/>
      <c r="F33" s="39"/>
      <c r="G33" s="39"/>
      <c r="H33" s="39"/>
    </row>
    <row r="34" spans="3:9" ht="12.75" customHeight="1">
      <c r="C34" s="40" t="s">
        <v>46</v>
      </c>
      <c r="D34" s="41"/>
      <c r="E34" s="41"/>
      <c r="F34" s="41"/>
      <c r="G34" s="41"/>
      <c r="H34" s="41"/>
      <c r="I34" s="41"/>
    </row>
  </sheetData>
  <sheetProtection/>
  <mergeCells count="14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  <mergeCell ref="D29:H29"/>
    <mergeCell ref="D30:H30"/>
    <mergeCell ref="D31:H3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2" customWidth="1"/>
    <col min="2" max="2" width="13.25390625" style="42" customWidth="1"/>
    <col min="3" max="3" width="13.875" style="42" customWidth="1"/>
    <col min="4" max="4" width="14.00390625" style="42" customWidth="1"/>
    <col min="5" max="5" width="13.875" style="42" customWidth="1"/>
    <col min="6" max="6" width="14.875" style="42" customWidth="1"/>
    <col min="7" max="7" width="15.875" style="42" customWidth="1"/>
    <col min="8" max="8" width="13.875" style="42" customWidth="1"/>
    <col min="9" max="16384" width="9.125" style="42" customWidth="1"/>
  </cols>
  <sheetData>
    <row r="1" spans="1:8" ht="15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48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49</v>
      </c>
      <c r="B3" s="109"/>
      <c r="C3" s="109"/>
      <c r="D3" s="109"/>
      <c r="E3" s="109"/>
      <c r="F3" s="109"/>
      <c r="G3" s="109"/>
      <c r="H3" s="109"/>
    </row>
    <row r="4" spans="1:8" ht="60">
      <c r="A4" s="43" t="s">
        <v>50</v>
      </c>
      <c r="B4" s="44" t="s">
        <v>51</v>
      </c>
      <c r="C4" s="44" t="s">
        <v>52</v>
      </c>
      <c r="D4" s="44" t="s">
        <v>53</v>
      </c>
      <c r="E4" s="44" t="s">
        <v>54</v>
      </c>
      <c r="F4" s="44" t="s">
        <v>55</v>
      </c>
      <c r="G4" s="44" t="s">
        <v>56</v>
      </c>
      <c r="H4" s="43" t="s">
        <v>57</v>
      </c>
    </row>
    <row r="5" spans="1:8" ht="15">
      <c r="A5" s="45" t="s">
        <v>58</v>
      </c>
      <c r="B5" s="45">
        <v>16.98</v>
      </c>
      <c r="C5" s="45">
        <v>648.23</v>
      </c>
      <c r="D5" s="45">
        <v>652.03</v>
      </c>
      <c r="E5" s="45">
        <v>6.48</v>
      </c>
      <c r="F5" s="45">
        <v>314.69</v>
      </c>
      <c r="G5" s="45">
        <v>37.85</v>
      </c>
      <c r="H5" s="45">
        <f>B5+C5+E5-F5</f>
        <v>357.00000000000006</v>
      </c>
    </row>
    <row r="7" ht="15">
      <c r="A7" s="42" t="s">
        <v>59</v>
      </c>
    </row>
    <row r="8" ht="15">
      <c r="A8" s="42" t="s">
        <v>60</v>
      </c>
    </row>
    <row r="9" ht="15">
      <c r="A9" s="42" t="s">
        <v>61</v>
      </c>
    </row>
    <row r="10" ht="15">
      <c r="A10" s="42" t="s">
        <v>62</v>
      </c>
    </row>
    <row r="11" ht="15">
      <c r="A11" s="42" t="s">
        <v>63</v>
      </c>
    </row>
    <row r="12" spans="1:5" ht="15">
      <c r="A12" s="42" t="s">
        <v>64</v>
      </c>
      <c r="C12" s="46"/>
      <c r="D12" s="46"/>
      <c r="E12" s="46"/>
    </row>
    <row r="13" spans="1:5" ht="15">
      <c r="A13" s="42" t="s">
        <v>65</v>
      </c>
      <c r="C13" s="46"/>
      <c r="D13" s="46"/>
      <c r="E13" s="46"/>
    </row>
    <row r="14" spans="1:5" ht="15">
      <c r="A14" s="42" t="s">
        <v>66</v>
      </c>
      <c r="C14" s="46"/>
      <c r="D14" s="46"/>
      <c r="E14" s="46"/>
    </row>
    <row r="15" spans="1:5" ht="15">
      <c r="A15" s="42" t="s">
        <v>67</v>
      </c>
      <c r="C15" s="46"/>
      <c r="D15" s="46"/>
      <c r="E15" s="46"/>
    </row>
    <row r="16" ht="15">
      <c r="A16" s="42" t="s">
        <v>68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10" t="s">
        <v>69</v>
      </c>
      <c r="B1" s="110"/>
      <c r="C1" s="110"/>
      <c r="D1" s="110"/>
      <c r="E1" s="110"/>
      <c r="F1" s="110"/>
      <c r="G1" s="110"/>
      <c r="H1" s="47"/>
    </row>
    <row r="2" spans="1:7" ht="29.25" customHeight="1" thickBot="1">
      <c r="A2" s="111"/>
      <c r="B2" s="111"/>
      <c r="C2" s="111"/>
      <c r="D2" s="111"/>
      <c r="E2" s="111"/>
      <c r="F2" s="111"/>
      <c r="G2" s="111"/>
    </row>
    <row r="3" spans="1:8" ht="13.5" thickBot="1">
      <c r="A3" s="48"/>
      <c r="B3" s="49"/>
      <c r="C3" s="50"/>
      <c r="D3" s="49"/>
      <c r="E3" s="51"/>
      <c r="F3" s="112" t="s">
        <v>70</v>
      </c>
      <c r="G3" s="113"/>
      <c r="H3" s="49"/>
    </row>
    <row r="4" spans="1:8" ht="12.75">
      <c r="A4" s="52" t="s">
        <v>71</v>
      </c>
      <c r="B4" s="53" t="s">
        <v>72</v>
      </c>
      <c r="C4" s="54" t="s">
        <v>73</v>
      </c>
      <c r="D4" s="53" t="s">
        <v>74</v>
      </c>
      <c r="E4" s="55" t="s">
        <v>75</v>
      </c>
      <c r="F4" s="56"/>
      <c r="G4" s="56"/>
      <c r="H4" s="56" t="s">
        <v>76</v>
      </c>
    </row>
    <row r="5" spans="1:8" ht="12.75">
      <c r="A5" s="52" t="s">
        <v>77</v>
      </c>
      <c r="B5" s="53"/>
      <c r="C5" s="54"/>
      <c r="D5" s="53" t="s">
        <v>78</v>
      </c>
      <c r="E5" s="57" t="s">
        <v>79</v>
      </c>
      <c r="F5" s="53" t="s">
        <v>80</v>
      </c>
      <c r="G5" s="53" t="s">
        <v>81</v>
      </c>
      <c r="H5" s="53"/>
    </row>
    <row r="6" spans="1:8" ht="12.75">
      <c r="A6" s="52"/>
      <c r="B6" s="53"/>
      <c r="C6" s="54"/>
      <c r="D6" s="53" t="s">
        <v>82</v>
      </c>
      <c r="E6" s="58"/>
      <c r="F6" s="53" t="s">
        <v>83</v>
      </c>
      <c r="G6" s="53" t="s">
        <v>84</v>
      </c>
      <c r="H6" s="59"/>
    </row>
    <row r="7" spans="1:8" ht="12.75">
      <c r="A7" s="60"/>
      <c r="B7" s="59"/>
      <c r="C7" s="61"/>
      <c r="D7" s="59"/>
      <c r="E7" s="58"/>
      <c r="F7" s="59"/>
      <c r="G7" s="53" t="s">
        <v>85</v>
      </c>
      <c r="H7" s="59"/>
    </row>
    <row r="8" spans="1:8" ht="13.5" thickBot="1">
      <c r="A8" s="62"/>
      <c r="B8" s="63"/>
      <c r="C8" s="64"/>
      <c r="D8" s="63"/>
      <c r="E8" s="65"/>
      <c r="F8" s="63"/>
      <c r="G8" s="63"/>
      <c r="H8" s="63"/>
    </row>
    <row r="9" spans="1:8" ht="4.5" customHeight="1">
      <c r="A9" s="49"/>
      <c r="B9" s="51"/>
      <c r="C9" s="48"/>
      <c r="D9" s="49"/>
      <c r="E9" s="51"/>
      <c r="F9" s="51"/>
      <c r="G9" s="51"/>
      <c r="H9" s="51"/>
    </row>
    <row r="10" spans="1:8" ht="12.75">
      <c r="A10" s="53">
        <v>1</v>
      </c>
      <c r="B10" s="58" t="s">
        <v>86</v>
      </c>
      <c r="C10" s="52" t="s">
        <v>87</v>
      </c>
      <c r="D10" s="53" t="s">
        <v>88</v>
      </c>
      <c r="E10" s="66">
        <v>41.2</v>
      </c>
      <c r="F10" s="67">
        <v>8.07</v>
      </c>
      <c r="G10" s="67">
        <f aca="true" t="shared" si="0" ref="G10:G15">+E10-F10</f>
        <v>33.13</v>
      </c>
      <c r="H10" s="57"/>
    </row>
    <row r="11" spans="1:8" ht="12.75">
      <c r="A11" s="53"/>
      <c r="B11" s="58"/>
      <c r="C11" s="52" t="s">
        <v>89</v>
      </c>
      <c r="D11" s="53" t="s">
        <v>90</v>
      </c>
      <c r="E11" s="67">
        <v>11200</v>
      </c>
      <c r="F11" s="67">
        <v>560.123</v>
      </c>
      <c r="G11" s="67">
        <f t="shared" si="0"/>
        <v>10639.877</v>
      </c>
      <c r="H11" s="57"/>
    </row>
    <row r="12" spans="1:8" ht="12.75">
      <c r="A12" s="53"/>
      <c r="B12" s="58"/>
      <c r="C12" s="52" t="s">
        <v>91</v>
      </c>
      <c r="D12" s="53" t="s">
        <v>92</v>
      </c>
      <c r="E12" s="67">
        <v>1732.674</v>
      </c>
      <c r="F12" s="67">
        <v>86.654</v>
      </c>
      <c r="G12" s="67">
        <f t="shared" si="0"/>
        <v>1646.02</v>
      </c>
      <c r="H12" s="57"/>
    </row>
    <row r="13" spans="1:8" ht="12.75">
      <c r="A13" s="53"/>
      <c r="B13" s="58"/>
      <c r="C13" s="54" t="s">
        <v>93</v>
      </c>
      <c r="D13" s="53"/>
      <c r="E13" s="67">
        <v>22.306</v>
      </c>
      <c r="F13" s="67">
        <v>5.8</v>
      </c>
      <c r="G13" s="67">
        <f t="shared" si="0"/>
        <v>16.506</v>
      </c>
      <c r="H13" s="57"/>
    </row>
    <row r="14" spans="1:8" ht="12.75">
      <c r="A14" s="53"/>
      <c r="B14" s="58"/>
      <c r="C14" s="52" t="s">
        <v>94</v>
      </c>
      <c r="D14" s="53" t="s">
        <v>95</v>
      </c>
      <c r="E14" s="66">
        <v>56.88</v>
      </c>
      <c r="F14" s="67">
        <f>E14</f>
        <v>56.88</v>
      </c>
      <c r="G14" s="67">
        <f t="shared" si="0"/>
        <v>0</v>
      </c>
      <c r="H14" s="57"/>
    </row>
    <row r="15" spans="1:8" ht="12.75">
      <c r="A15" s="53"/>
      <c r="B15" s="58"/>
      <c r="C15" s="52" t="s">
        <v>96</v>
      </c>
      <c r="D15" s="53" t="s">
        <v>90</v>
      </c>
      <c r="E15" s="67">
        <v>228.79</v>
      </c>
      <c r="F15" s="67">
        <f>E15</f>
        <v>228.79</v>
      </c>
      <c r="G15" s="67">
        <f t="shared" si="0"/>
        <v>0</v>
      </c>
      <c r="H15" s="57"/>
    </row>
    <row r="16" spans="1:8" ht="6" customHeight="1">
      <c r="A16" s="53"/>
      <c r="B16" s="58"/>
      <c r="C16" s="52"/>
      <c r="D16" s="53"/>
      <c r="E16" s="68"/>
      <c r="F16" s="69"/>
      <c r="G16" s="67"/>
      <c r="H16" s="70"/>
    </row>
    <row r="17" spans="1:8" ht="12.75">
      <c r="A17" s="53"/>
      <c r="B17" s="58"/>
      <c r="C17" s="71" t="s">
        <v>97</v>
      </c>
      <c r="D17" s="72"/>
      <c r="E17" s="73">
        <f>SUM(E10:E16)</f>
        <v>13281.85</v>
      </c>
      <c r="F17" s="73">
        <f>SUM(F10:F16)</f>
        <v>946.317</v>
      </c>
      <c r="G17" s="73">
        <f>SUM(G10:G16)</f>
        <v>12335.533</v>
      </c>
      <c r="H17" s="57"/>
    </row>
    <row r="18" spans="1:8" ht="13.5" thickBot="1">
      <c r="A18" s="74"/>
      <c r="B18" s="75"/>
      <c r="C18" s="76"/>
      <c r="D18" s="77"/>
      <c r="E18" s="68"/>
      <c r="F18" s="68"/>
      <c r="G18" s="68"/>
      <c r="H18" s="70"/>
    </row>
    <row r="19" spans="1:8" ht="12.75">
      <c r="A19" s="49"/>
      <c r="B19" s="51"/>
      <c r="C19" s="78"/>
      <c r="D19" s="78"/>
      <c r="E19" s="79"/>
      <c r="F19" s="79"/>
      <c r="G19" s="79"/>
      <c r="H19" s="78"/>
    </row>
    <row r="20" spans="1:8" ht="12.75">
      <c r="A20" s="59"/>
      <c r="B20" s="80" t="s">
        <v>18</v>
      </c>
      <c r="C20" s="81"/>
      <c r="D20" s="81"/>
      <c r="E20" s="82">
        <f>E17</f>
        <v>13281.85</v>
      </c>
      <c r="F20" s="82">
        <f>F17</f>
        <v>946.317</v>
      </c>
      <c r="G20" s="82">
        <f>G17</f>
        <v>12335.533</v>
      </c>
      <c r="H20" s="82">
        <f>H17</f>
        <v>0</v>
      </c>
    </row>
    <row r="21" spans="1:8" ht="13.5" thickBot="1">
      <c r="A21" s="63"/>
      <c r="B21" s="65"/>
      <c r="C21" s="83"/>
      <c r="D21" s="83"/>
      <c r="E21" s="84"/>
      <c r="F21" s="84"/>
      <c r="G21" s="84"/>
      <c r="H21" s="84"/>
    </row>
    <row r="22" spans="1:8" ht="12.75">
      <c r="A22" s="61"/>
      <c r="B22" s="61"/>
      <c r="C22" s="85"/>
      <c r="D22" s="85"/>
      <c r="E22" s="54"/>
      <c r="F22" s="54"/>
      <c r="G22" s="54"/>
      <c r="H22" s="54"/>
    </row>
    <row r="23" spans="1:8" s="90" customFormat="1" ht="60">
      <c r="A23" s="86" t="s">
        <v>98</v>
      </c>
      <c r="B23" s="86" t="s">
        <v>99</v>
      </c>
      <c r="C23" s="86" t="s">
        <v>100</v>
      </c>
      <c r="D23" s="86" t="s">
        <v>101</v>
      </c>
      <c r="E23" s="87" t="s">
        <v>102</v>
      </c>
      <c r="F23" s="86" t="s">
        <v>103</v>
      </c>
      <c r="G23" s="88"/>
      <c r="H23" s="89"/>
    </row>
    <row r="24" spans="1:8" ht="15">
      <c r="A24" s="91">
        <v>1</v>
      </c>
      <c r="B24" s="92">
        <v>36611.89999999991</v>
      </c>
      <c r="C24" s="92">
        <v>629071.03</v>
      </c>
      <c r="D24" s="92">
        <v>634894.98</v>
      </c>
      <c r="E24" s="92">
        <v>78100</v>
      </c>
      <c r="F24" s="92">
        <f>B24+C24-D24</f>
        <v>30787.949999999953</v>
      </c>
      <c r="G24" s="93"/>
      <c r="H24" s="54"/>
    </row>
    <row r="25" spans="7:8" ht="12.75">
      <c r="G25" s="54"/>
      <c r="H25" s="54"/>
    </row>
    <row r="26" spans="1:5" ht="90">
      <c r="A26" s="86" t="s">
        <v>98</v>
      </c>
      <c r="B26" s="86" t="s">
        <v>104</v>
      </c>
      <c r="C26" s="86" t="s">
        <v>105</v>
      </c>
      <c r="D26" s="86" t="s">
        <v>106</v>
      </c>
      <c r="E26" s="86" t="s">
        <v>107</v>
      </c>
    </row>
    <row r="27" spans="1:5" ht="15">
      <c r="A27" s="94">
        <v>1</v>
      </c>
      <c r="B27" s="95">
        <v>57600</v>
      </c>
      <c r="C27" s="95">
        <f>+D24+E24</f>
        <v>712994.98</v>
      </c>
      <c r="D27" s="95">
        <v>946320</v>
      </c>
      <c r="E27" s="95">
        <f>+B27+C27-D27</f>
        <v>-175725.02000000002</v>
      </c>
    </row>
    <row r="28" spans="1:5" ht="12.75">
      <c r="A28" s="61"/>
      <c r="B28" s="61"/>
      <c r="C28" s="85"/>
      <c r="D28" s="85"/>
      <c r="E28" s="54"/>
    </row>
    <row r="29" ht="12.75">
      <c r="B29" t="s">
        <v>108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2011-03-25T07:18:33Z</dcterms:created>
  <dcterms:modified xsi:type="dcterms:W3CDTF">2011-04-12T13:09:42Z</dcterms:modified>
  <cp:category/>
  <cp:version/>
  <cp:contentType/>
  <cp:contentStatus/>
</cp:coreProperties>
</file>