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<sst xmlns="http://schemas.openxmlformats.org/spreadsheetml/2006/main" count="115" uniqueCount="104">
  <si>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</si>
  <si>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</si>
  <si>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</si>
  <si>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</si>
  <si>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</si>
  <si>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</si>
  <si>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</si>
  <si>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</si>
  <si>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</si>
  <si>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</si>
  <si>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</si>
  <si>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</si>
  <si>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</si>
  <si>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</si>
  <si>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</si>
  <si>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</si>
  <si>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</si>
  <si>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</si>
  <si>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</si>
  <si>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</si>
  <si>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</si>
  <si>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</si>
  <si>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</si>
  <si>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</si>
  <si>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</si>
  <si>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</si>
  <si>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</si>
  <si>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</si>
  <si>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</si>
  <si>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ООО "Авива"</t>
  </si>
  <si>
    <t>ИП Глебович Е.П.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</si>
  <si>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</si>
  <si>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</si>
  <si>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</si>
  <si>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</si>
  <si>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</si>
  <si>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</si>
  <si>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</si>
  <si>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</si>
  <si>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</si>
  <si>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</si>
  <si>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</si>
  <si>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</si>
  <si>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</si>
  <si>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</si>
  <si>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</si>
  <si>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</si>
  <si>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</si>
  <si>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</si>
  <si>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</si>
  <si>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</si>
  <si>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</si>
  <si>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</si>
  <si>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</si>
  <si>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</si>
  <si>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</si>
  <si>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</si>
  <si>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герметизация швов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</si>
  <si>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</si>
  <si>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</si>
  <si>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</si>
  <si>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</si>
  <si>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</si>
  <si>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</si>
  <si>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3  по ул. Ветеранов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</si>
  <si>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</si>
  <si>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</si>
  <si>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</si>
  <si>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</si>
  <si>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</si>
  <si>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Н/2008-3 от 01.05.2008г.</t>
  </si>
  <si>
    <t xml:space="preserve"> ООО"Технострой-3"</t>
  </si>
  <si>
    <t xml:space="preserve">Поступило от ООО "Авива" за управление и содержание общедомового имущества, и за сбор ТБО 7578.72 руб. </t>
  </si>
  <si>
    <t xml:space="preserve">Поступило от ИП Глебович Е.П. за управление и содержание общедомового имущества, и за сбор ТБО 12663.87 руб. 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</si>
  <si>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</si>
  <si>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</si>
  <si>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</si>
  <si>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</si>
  <si>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931.80</t>
    </r>
    <r>
      <rPr>
        <sz val="10"/>
        <rFont val="Arial Cyr"/>
        <family val="0"/>
      </rPr>
      <t xml:space="preserve"> тыс.рублей, в том числе:</t>
    </r>
  </si>
  <si>
    <t>уборка подвала, чердака от ТБО и КГО - 10.42 т.р.</t>
  </si>
  <si>
    <t>очистка кровли от снега - 16.08 т.р.</t>
  </si>
  <si>
    <t>окраска входных дверей, фасада, мусор.камер - 3.45 т.р.</t>
  </si>
  <si>
    <t>замеры сопротивления изоляции - 285.04 т.р.</t>
  </si>
  <si>
    <t>ремонт лифтового оборудования - 4.14 т.р.</t>
  </si>
  <si>
    <t>смена стекол, дверных приборов, монтаж двери, изготовление тамбурной решетки - 39.00 т.р.</t>
  </si>
  <si>
    <t>ремонт систем ЦО, ГВС, ХВС, канализации - 552.64 т.р.</t>
  </si>
  <si>
    <t>замена датчиков температур, манометров, термометров - 11.00 т.р.</t>
  </si>
  <si>
    <t>прочее - 10.03 т.р.</t>
  </si>
  <si>
    <t>№ 3 по ул. Ветеранов с 01.01.2011г. по 31.12.2011г.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</si>
  <si>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Ветеранов, д. 3</t>
  </si>
  <si>
    <t>352 м.п.</t>
  </si>
  <si>
    <t>замена стояков ХВС и ГВС</t>
  </si>
  <si>
    <t>298.2 м.п.</t>
  </si>
  <si>
    <t>ремонт лифтового оборудования</t>
  </si>
  <si>
    <t>подъезд №4</t>
  </si>
  <si>
    <t>замена тупиковой системы ГВС</t>
  </si>
  <si>
    <t>1247 м.п.</t>
  </si>
  <si>
    <t>изоляция трубопроводов ГВС</t>
  </si>
  <si>
    <t>298 м.п.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</si>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</sst>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/>
    </xf>
    <xf numFmtId="4" fontId="20" fillId="0" borderId="3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20" fillId="0" borderId="3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1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3" customWidth="1"/>
    <col min="4" max="4" width="14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21.00390625" style="33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3" t="s">
        <v>1</v>
      </c>
      <c r="D5" s="83"/>
      <c r="E5" s="83"/>
      <c r="F5" s="83"/>
      <c r="G5" s="83"/>
      <c r="H5" s="83"/>
      <c r="I5" s="83"/>
    </row>
    <row r="6" spans="3:9" ht="12.75">
      <c r="C6" s="84" t="s">
        <v>2</v>
      </c>
      <c r="D6" s="84"/>
      <c r="E6" s="84"/>
      <c r="F6" s="84"/>
      <c r="G6" s="84"/>
      <c r="H6" s="84"/>
      <c r="I6" s="84"/>
    </row>
    <row r="7" spans="3:9" ht="12.75">
      <c r="C7" s="84" t="s">
        <v>64</v>
      </c>
      <c r="D7" s="84"/>
      <c r="E7" s="84"/>
      <c r="F7" s="84"/>
      <c r="G7" s="84"/>
      <c r="H7" s="84"/>
      <c r="I7" s="84"/>
    </row>
    <row r="8" spans="3:9" ht="6" customHeight="1" thickBot="1">
      <c r="C8" s="85"/>
      <c r="D8" s="85"/>
      <c r="E8" s="85"/>
      <c r="F8" s="85"/>
      <c r="G8" s="85"/>
      <c r="H8" s="85"/>
      <c r="I8" s="85"/>
    </row>
    <row r="9" spans="3:9" ht="38.25" customHeight="1" thickBot="1">
      <c r="C9" s="9" t="s">
        <v>3</v>
      </c>
      <c r="D9" s="10" t="s">
        <v>65</v>
      </c>
      <c r="E9" s="11" t="s">
        <v>66</v>
      </c>
      <c r="F9" s="11" t="s">
        <v>67</v>
      </c>
      <c r="G9" s="11" t="s">
        <v>4</v>
      </c>
      <c r="H9" s="11" t="s">
        <v>68</v>
      </c>
      <c r="I9" s="10" t="s">
        <v>5</v>
      </c>
    </row>
    <row r="10" spans="3:9" ht="13.5" customHeight="1" thickBot="1">
      <c r="C10" s="86" t="s">
        <v>6</v>
      </c>
      <c r="D10" s="80"/>
      <c r="E10" s="80"/>
      <c r="F10" s="80"/>
      <c r="G10" s="80"/>
      <c r="H10" s="80"/>
      <c r="I10" s="87"/>
    </row>
    <row r="11" spans="3:9" ht="13.5" customHeight="1" thickBot="1">
      <c r="C11" s="12" t="s">
        <v>7</v>
      </c>
      <c r="D11" s="13">
        <v>189742.86999999965</v>
      </c>
      <c r="E11" s="14">
        <f>2634945.8+3707.41+1315032.95-1832.26</f>
        <v>3951853.9000000004</v>
      </c>
      <c r="F11" s="14">
        <f>1140429.59+2716523.92</f>
        <v>3856953.51</v>
      </c>
      <c r="G11" s="14">
        <f>+E11</f>
        <v>3951853.9000000004</v>
      </c>
      <c r="H11" s="14">
        <f>+D11+E11-F11</f>
        <v>284643.26000000024</v>
      </c>
      <c r="I11" s="79" t="s">
        <v>69</v>
      </c>
    </row>
    <row r="12" spans="3:9" ht="13.5" customHeight="1" thickBot="1">
      <c r="C12" s="12" t="s">
        <v>8</v>
      </c>
      <c r="D12" s="13">
        <v>99782.07999999984</v>
      </c>
      <c r="E12" s="15">
        <f>791100.67-32971.41+753888.24-6655.26</f>
        <v>1505362.24</v>
      </c>
      <c r="F12" s="15">
        <f>675049.66+785003.3</f>
        <v>1460052.96</v>
      </c>
      <c r="G12" s="14">
        <f>+E12</f>
        <v>1505362.24</v>
      </c>
      <c r="H12" s="14">
        <f>+D12+E12-F12</f>
        <v>145091.35999999987</v>
      </c>
      <c r="I12" s="93"/>
    </row>
    <row r="13" spans="3:9" ht="13.5" customHeight="1" thickBot="1">
      <c r="C13" s="12" t="s">
        <v>9</v>
      </c>
      <c r="D13" s="13">
        <v>53711.23999999999</v>
      </c>
      <c r="E13" s="15">
        <f>371665.27-4639.03+535958.91-19577.89</f>
        <v>883407.26</v>
      </c>
      <c r="F13" s="15">
        <f>391077.47+480065.29</f>
        <v>871142.76</v>
      </c>
      <c r="G13" s="14">
        <f>+E13</f>
        <v>883407.26</v>
      </c>
      <c r="H13" s="14">
        <f>+D13+E13-F13</f>
        <v>65975.73999999999</v>
      </c>
      <c r="I13" s="93"/>
    </row>
    <row r="14" spans="3:9" ht="13.5" customHeight="1" thickBot="1">
      <c r="C14" s="12" t="s">
        <v>10</v>
      </c>
      <c r="D14" s="13">
        <v>28399.23999999999</v>
      </c>
      <c r="E14" s="15">
        <f>125194.67-1100.8+88966.94-564.34+101193.75-3937.79+180533.95-6974.14</f>
        <v>483312.24</v>
      </c>
      <c r="F14" s="15">
        <f>161443.2+86137.08+131864.84+92225.71</f>
        <v>471670.83</v>
      </c>
      <c r="G14" s="14">
        <f>+E14</f>
        <v>483312.24</v>
      </c>
      <c r="H14" s="14">
        <f>+D14+E14-F14</f>
        <v>40040.649999999965</v>
      </c>
      <c r="I14" s="94"/>
    </row>
    <row r="15" spans="3:9" ht="13.5" customHeight="1" thickBot="1">
      <c r="C15" s="12" t="s">
        <v>11</v>
      </c>
      <c r="D15" s="16">
        <f>SUM(D11:D14)</f>
        <v>371635.42999999947</v>
      </c>
      <c r="E15" s="16">
        <f>SUM(E11:E14)</f>
        <v>6823935.640000001</v>
      </c>
      <c r="F15" s="16">
        <f>SUM(F11:F14)</f>
        <v>6659820.06</v>
      </c>
      <c r="G15" s="16">
        <f>SUM(G11:G14)</f>
        <v>6823935.640000001</v>
      </c>
      <c r="H15" s="16">
        <f>SUM(H11:H14)</f>
        <v>535751.01</v>
      </c>
      <c r="I15" s="17"/>
    </row>
    <row r="16" spans="3:9" ht="13.5" customHeight="1" thickBot="1">
      <c r="C16" s="80" t="s">
        <v>12</v>
      </c>
      <c r="D16" s="80"/>
      <c r="E16" s="80"/>
      <c r="F16" s="80"/>
      <c r="G16" s="80"/>
      <c r="H16" s="80"/>
      <c r="I16" s="80"/>
    </row>
    <row r="17" spans="3:9" ht="41.25" customHeight="1" thickBot="1">
      <c r="C17" s="18" t="s">
        <v>3</v>
      </c>
      <c r="D17" s="10" t="s">
        <v>65</v>
      </c>
      <c r="E17" s="11" t="s">
        <v>66</v>
      </c>
      <c r="F17" s="11" t="s">
        <v>67</v>
      </c>
      <c r="G17" s="11" t="s">
        <v>4</v>
      </c>
      <c r="H17" s="11" t="s">
        <v>68</v>
      </c>
      <c r="I17" s="19" t="s">
        <v>13</v>
      </c>
    </row>
    <row r="18" spans="3:9" ht="17.25" customHeight="1" thickBot="1">
      <c r="C18" s="9" t="s">
        <v>14</v>
      </c>
      <c r="D18" s="20">
        <v>112099.55000000005</v>
      </c>
      <c r="E18" s="21">
        <f>2467791.64+1097.85</f>
        <v>2468889.49</v>
      </c>
      <c r="F18" s="21">
        <v>2406516.85</v>
      </c>
      <c r="G18" s="21">
        <f>+E18</f>
        <v>2468889.49</v>
      </c>
      <c r="H18" s="21">
        <f aca="true" t="shared" si="0" ref="H18:H25">+D18+E18-F18</f>
        <v>174472.18999999994</v>
      </c>
      <c r="I18" s="95" t="s">
        <v>70</v>
      </c>
    </row>
    <row r="19" spans="3:10" ht="18.75" customHeight="1" thickBot="1">
      <c r="C19" s="12" t="s">
        <v>15</v>
      </c>
      <c r="D19" s="13">
        <v>39385.179999999935</v>
      </c>
      <c r="E19" s="14">
        <f>391235.26+1306.9</f>
        <v>392542.16000000003</v>
      </c>
      <c r="F19" s="14">
        <v>397707.97</v>
      </c>
      <c r="G19" s="21">
        <v>931804.33</v>
      </c>
      <c r="H19" s="21">
        <f t="shared" si="0"/>
        <v>34219.369999999995</v>
      </c>
      <c r="I19" s="81"/>
      <c r="J19" s="22"/>
    </row>
    <row r="20" spans="3:9" ht="13.5" customHeight="1" thickBot="1">
      <c r="C20" s="18" t="s">
        <v>16</v>
      </c>
      <c r="D20" s="23">
        <v>32463.709999999963</v>
      </c>
      <c r="E20" s="14">
        <f>617173.45+2855.31</f>
        <v>620028.76</v>
      </c>
      <c r="F20" s="14">
        <v>610504.21</v>
      </c>
      <c r="G20" s="21">
        <v>1372892</v>
      </c>
      <c r="H20" s="21">
        <f t="shared" si="0"/>
        <v>41988.26000000001</v>
      </c>
      <c r="I20" s="24"/>
    </row>
    <row r="21" spans="3:9" ht="22.5" customHeight="1" thickBot="1">
      <c r="C21" s="12" t="s">
        <v>17</v>
      </c>
      <c r="D21" s="13">
        <v>18229.50000000006</v>
      </c>
      <c r="E21" s="14">
        <f>339771.3+322.26</f>
        <v>340093.56</v>
      </c>
      <c r="F21" s="14">
        <v>333979.33</v>
      </c>
      <c r="G21" s="21">
        <f>+E21</f>
        <v>340093.56</v>
      </c>
      <c r="H21" s="21">
        <f t="shared" si="0"/>
        <v>24343.73000000004</v>
      </c>
      <c r="I21" s="24" t="s">
        <v>18</v>
      </c>
    </row>
    <row r="22" spans="3:9" ht="13.5" customHeight="1" thickBot="1">
      <c r="C22" s="12" t="s">
        <v>19</v>
      </c>
      <c r="D22" s="13">
        <v>25658.780000000028</v>
      </c>
      <c r="E22" s="14">
        <f>508604.19+239.75</f>
        <v>508843.94</v>
      </c>
      <c r="F22" s="14">
        <v>498449.64</v>
      </c>
      <c r="G22" s="21">
        <f>+E22</f>
        <v>508843.94</v>
      </c>
      <c r="H22" s="21">
        <f t="shared" si="0"/>
        <v>36053.07999999996</v>
      </c>
      <c r="I22" s="24" t="s">
        <v>20</v>
      </c>
    </row>
    <row r="23" spans="3:9" ht="13.5" customHeight="1" thickBot="1">
      <c r="C23" s="12" t="s">
        <v>21</v>
      </c>
      <c r="D23" s="13">
        <v>1520.7200000000048</v>
      </c>
      <c r="E23" s="96">
        <f>28594.93+23.35</f>
        <v>28618.28</v>
      </c>
      <c r="F23" s="96">
        <v>28055.41</v>
      </c>
      <c r="G23" s="21">
        <f>+E23</f>
        <v>28618.28</v>
      </c>
      <c r="H23" s="21">
        <f t="shared" si="0"/>
        <v>2083.590000000004</v>
      </c>
      <c r="I23" s="97" t="s">
        <v>22</v>
      </c>
    </row>
    <row r="24" spans="3:9" ht="13.5" customHeight="1" thickBot="1">
      <c r="C24" s="18" t="s">
        <v>23</v>
      </c>
      <c r="D24" s="13">
        <v>16428.939999999944</v>
      </c>
      <c r="E24" s="15">
        <f>340800.33-408.83</f>
        <v>340391.5</v>
      </c>
      <c r="F24" s="15">
        <v>331989.52</v>
      </c>
      <c r="G24" s="21">
        <f>+E24</f>
        <v>340391.5</v>
      </c>
      <c r="H24" s="21">
        <f t="shared" si="0"/>
        <v>24830.919999999925</v>
      </c>
      <c r="I24" s="24"/>
    </row>
    <row r="25" spans="3:9" ht="13.5" customHeight="1" thickBot="1">
      <c r="C25" s="12" t="s">
        <v>24</v>
      </c>
      <c r="D25" s="13">
        <v>0</v>
      </c>
      <c r="E25" s="15">
        <f>108343.96-204.42</f>
        <v>108139.54000000001</v>
      </c>
      <c r="F25" s="15">
        <v>101859.42</v>
      </c>
      <c r="G25" s="21">
        <f>+E25</f>
        <v>108139.54000000001</v>
      </c>
      <c r="H25" s="15">
        <f t="shared" si="0"/>
        <v>6280.12000000001</v>
      </c>
      <c r="I25" s="97" t="s">
        <v>71</v>
      </c>
    </row>
    <row r="26" spans="3:12" s="26" customFormat="1" ht="13.5" customHeight="1" thickBot="1">
      <c r="C26" s="12" t="s">
        <v>11</v>
      </c>
      <c r="D26" s="16">
        <f>SUM(D18:D25)</f>
        <v>245786.37999999998</v>
      </c>
      <c r="E26" s="16">
        <f>SUM(E18:E25)</f>
        <v>4807547.23</v>
      </c>
      <c r="F26" s="16">
        <f>SUM(F18:F25)</f>
        <v>4709062.35</v>
      </c>
      <c r="G26" s="16">
        <f>SUM(G18:G25)</f>
        <v>6099672.640000001</v>
      </c>
      <c r="H26" s="16">
        <f>SUM(H18:H25)</f>
        <v>344271.2599999999</v>
      </c>
      <c r="I26" s="25"/>
      <c r="L26" s="27"/>
    </row>
    <row r="27" spans="3:9" ht="13.5" customHeight="1" thickBot="1">
      <c r="C27" s="82" t="s">
        <v>25</v>
      </c>
      <c r="D27" s="82"/>
      <c r="E27" s="82"/>
      <c r="F27" s="82"/>
      <c r="G27" s="82"/>
      <c r="H27" s="82"/>
      <c r="I27" s="82"/>
    </row>
    <row r="28" spans="3:9" ht="27" customHeight="1" thickBot="1">
      <c r="C28" s="29" t="s">
        <v>26</v>
      </c>
      <c r="D28" s="98" t="s">
        <v>27</v>
      </c>
      <c r="E28" s="99"/>
      <c r="F28" s="99"/>
      <c r="G28" s="99"/>
      <c r="H28" s="100"/>
      <c r="I28" s="28" t="s">
        <v>28</v>
      </c>
    </row>
    <row r="29" spans="3:9" ht="26.25" customHeight="1" thickBot="1">
      <c r="C29" s="29" t="s">
        <v>29</v>
      </c>
      <c r="D29" s="98" t="s">
        <v>72</v>
      </c>
      <c r="E29" s="99"/>
      <c r="F29" s="99"/>
      <c r="G29" s="99"/>
      <c r="H29" s="100"/>
      <c r="I29" s="30" t="s">
        <v>29</v>
      </c>
    </row>
    <row r="30" spans="3:9" ht="25.5" customHeight="1" thickBot="1">
      <c r="C30" s="29" t="s">
        <v>30</v>
      </c>
      <c r="D30" s="98" t="s">
        <v>73</v>
      </c>
      <c r="E30" s="99"/>
      <c r="F30" s="99"/>
      <c r="G30" s="99"/>
      <c r="H30" s="100"/>
      <c r="I30" s="30" t="s">
        <v>30</v>
      </c>
    </row>
    <row r="31" spans="3:8" ht="14.25" customHeight="1">
      <c r="C31" s="31" t="s">
        <v>74</v>
      </c>
      <c r="D31" s="31"/>
      <c r="E31" s="31"/>
      <c r="F31" s="31"/>
      <c r="G31" s="31"/>
      <c r="H31" s="32">
        <f>+H15+H26</f>
        <v>880022.2699999999</v>
      </c>
    </row>
  </sheetData>
  <sheetProtection/>
  <mergeCells count="12">
    <mergeCell ref="C5:I5"/>
    <mergeCell ref="C6:I6"/>
    <mergeCell ref="C7:I7"/>
    <mergeCell ref="C8:I8"/>
    <mergeCell ref="C10:I10"/>
    <mergeCell ref="I11:I14"/>
    <mergeCell ref="D30:H30"/>
    <mergeCell ref="C16:I16"/>
    <mergeCell ref="I18:I19"/>
    <mergeCell ref="C27:I27"/>
    <mergeCell ref="D28:H28"/>
    <mergeCell ref="D29:H29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1" t="s">
        <v>31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 t="s">
        <v>32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 t="s">
        <v>88</v>
      </c>
      <c r="B3" s="101"/>
      <c r="C3" s="101"/>
      <c r="D3" s="101"/>
      <c r="E3" s="101"/>
      <c r="F3" s="101"/>
      <c r="G3" s="101"/>
      <c r="H3" s="101"/>
      <c r="I3" s="101"/>
    </row>
    <row r="4" spans="1:9" ht="51">
      <c r="A4" s="102" t="s">
        <v>33</v>
      </c>
      <c r="B4" s="103" t="s">
        <v>75</v>
      </c>
      <c r="C4" s="103" t="s">
        <v>76</v>
      </c>
      <c r="D4" s="103" t="s">
        <v>34</v>
      </c>
      <c r="E4" s="103" t="s">
        <v>35</v>
      </c>
      <c r="F4" s="103" t="s">
        <v>36</v>
      </c>
      <c r="G4" s="103" t="s">
        <v>37</v>
      </c>
      <c r="H4" s="103" t="s">
        <v>77</v>
      </c>
      <c r="I4" s="102" t="s">
        <v>38</v>
      </c>
    </row>
    <row r="5" spans="1:9" ht="15">
      <c r="A5" s="104" t="s">
        <v>39</v>
      </c>
      <c r="B5" s="104">
        <v>377.84000000000015</v>
      </c>
      <c r="C5" s="105">
        <v>379.25355</v>
      </c>
      <c r="D5" s="105">
        <v>392.54216</v>
      </c>
      <c r="E5" s="105">
        <v>397.70797</v>
      </c>
      <c r="F5" s="105">
        <v>24.56259</v>
      </c>
      <c r="G5" s="105">
        <v>931.80433</v>
      </c>
      <c r="H5" s="105">
        <v>34.21937</v>
      </c>
      <c r="I5" s="105">
        <f>B5+D5+F5-G5</f>
        <v>-136.85957999999994</v>
      </c>
    </row>
    <row r="7" ht="15">
      <c r="A7" t="s">
        <v>78</v>
      </c>
    </row>
    <row r="8" ht="12.75">
      <c r="A8" t="s">
        <v>79</v>
      </c>
    </row>
    <row r="9" ht="12.75">
      <c r="A9" t="s">
        <v>80</v>
      </c>
    </row>
    <row r="10" ht="12.75">
      <c r="A10" t="s">
        <v>81</v>
      </c>
    </row>
    <row r="11" ht="12.75">
      <c r="A11" t="s">
        <v>82</v>
      </c>
    </row>
    <row r="12" ht="12.75">
      <c r="A12" t="s">
        <v>83</v>
      </c>
    </row>
    <row r="13" ht="12.75">
      <c r="A13" t="s">
        <v>84</v>
      </c>
    </row>
    <row r="14" ht="12.75">
      <c r="A14" t="s">
        <v>85</v>
      </c>
    </row>
    <row r="15" ht="12.75">
      <c r="A15" t="s">
        <v>86</v>
      </c>
    </row>
    <row r="16" ht="12.75">
      <c r="A16" t="s">
        <v>87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88" t="s">
        <v>89</v>
      </c>
      <c r="B1" s="89"/>
      <c r="C1" s="89"/>
      <c r="D1" s="89"/>
      <c r="E1" s="89"/>
      <c r="F1" s="89"/>
      <c r="G1" s="89"/>
      <c r="H1" s="34"/>
    </row>
    <row r="2" spans="1:7" ht="29.25" customHeight="1" thickBot="1">
      <c r="A2" s="90"/>
      <c r="B2" s="90"/>
      <c r="C2" s="90"/>
      <c r="D2" s="90"/>
      <c r="E2" s="90"/>
      <c r="F2" s="90"/>
      <c r="G2" s="90"/>
    </row>
    <row r="3" spans="1:8" ht="13.5" thickBot="1">
      <c r="A3" s="35"/>
      <c r="B3" s="36"/>
      <c r="C3" s="37"/>
      <c r="D3" s="36"/>
      <c r="E3" s="36"/>
      <c r="F3" s="91" t="s">
        <v>40</v>
      </c>
      <c r="G3" s="92"/>
      <c r="H3" s="36"/>
    </row>
    <row r="4" spans="1:8" ht="12.75">
      <c r="A4" s="38" t="s">
        <v>41</v>
      </c>
      <c r="B4" s="39" t="s">
        <v>42</v>
      </c>
      <c r="C4" s="40" t="s">
        <v>43</v>
      </c>
      <c r="D4" s="39" t="s">
        <v>44</v>
      </c>
      <c r="E4" s="41" t="s">
        <v>45</v>
      </c>
      <c r="F4" s="41"/>
      <c r="G4" s="41"/>
      <c r="H4" s="41" t="s">
        <v>46</v>
      </c>
    </row>
    <row r="5" spans="1:8" ht="12.75">
      <c r="A5" s="38" t="s">
        <v>47</v>
      </c>
      <c r="B5" s="39"/>
      <c r="C5" s="40"/>
      <c r="D5" s="39" t="s">
        <v>48</v>
      </c>
      <c r="E5" s="39" t="s">
        <v>49</v>
      </c>
      <c r="F5" s="39" t="s">
        <v>50</v>
      </c>
      <c r="G5" s="39" t="s">
        <v>51</v>
      </c>
      <c r="H5" s="39"/>
    </row>
    <row r="6" spans="1:8" ht="12.75">
      <c r="A6" s="38"/>
      <c r="B6" s="39"/>
      <c r="C6" s="40"/>
      <c r="D6" s="39" t="s">
        <v>52</v>
      </c>
      <c r="E6" s="39"/>
      <c r="F6" s="39" t="s">
        <v>53</v>
      </c>
      <c r="G6" s="39" t="s">
        <v>54</v>
      </c>
      <c r="H6" s="39"/>
    </row>
    <row r="7" spans="1:8" ht="12.75">
      <c r="A7" s="38"/>
      <c r="B7" s="39"/>
      <c r="C7" s="40"/>
      <c r="D7" s="39"/>
      <c r="E7" s="42"/>
      <c r="G7" s="39" t="s">
        <v>55</v>
      </c>
      <c r="H7" s="42"/>
    </row>
    <row r="8" spans="1:8" ht="5.25" customHeight="1" thickBot="1">
      <c r="A8" s="43"/>
      <c r="B8" s="44"/>
      <c r="C8" s="45"/>
      <c r="D8" s="44"/>
      <c r="E8" s="44"/>
      <c r="F8" s="44"/>
      <c r="G8" s="44"/>
      <c r="H8" s="44"/>
    </row>
    <row r="9" spans="1:8" ht="6.75" customHeight="1">
      <c r="A9" s="36"/>
      <c r="B9" s="46"/>
      <c r="C9" s="37"/>
      <c r="D9" s="36"/>
      <c r="E9" s="46"/>
      <c r="F9" s="46"/>
      <c r="G9" s="46"/>
      <c r="H9" s="46"/>
    </row>
    <row r="10" spans="1:8" ht="12.75" customHeight="1">
      <c r="A10" s="39">
        <v>1</v>
      </c>
      <c r="B10" s="47" t="s">
        <v>56</v>
      </c>
      <c r="C10" s="38" t="s">
        <v>57</v>
      </c>
      <c r="D10" s="39" t="s">
        <v>90</v>
      </c>
      <c r="E10" s="48">
        <v>352.072</v>
      </c>
      <c r="F10" s="49">
        <v>352.072</v>
      </c>
      <c r="G10" s="49">
        <f>+E10-F10</f>
        <v>0</v>
      </c>
      <c r="H10" s="50"/>
    </row>
    <row r="11" spans="1:8" ht="12.75">
      <c r="A11" s="39"/>
      <c r="B11" s="47"/>
      <c r="C11" s="38" t="s">
        <v>91</v>
      </c>
      <c r="D11" s="39" t="s">
        <v>92</v>
      </c>
      <c r="E11" s="49">
        <v>872.575</v>
      </c>
      <c r="F11" s="49">
        <v>872.575</v>
      </c>
      <c r="G11" s="49">
        <f>+E11-F11</f>
        <v>0</v>
      </c>
      <c r="H11" s="50"/>
    </row>
    <row r="12" spans="1:8" ht="12.75">
      <c r="A12" s="39"/>
      <c r="B12" s="47"/>
      <c r="C12" s="40" t="s">
        <v>93</v>
      </c>
      <c r="D12" s="39" t="s">
        <v>94</v>
      </c>
      <c r="E12" s="49">
        <v>62.733</v>
      </c>
      <c r="F12" s="49">
        <v>31.367</v>
      </c>
      <c r="G12" s="49">
        <f>+E12-F12</f>
        <v>31.365999999999996</v>
      </c>
      <c r="H12" s="50"/>
    </row>
    <row r="13" spans="1:8" ht="12.75">
      <c r="A13" s="39"/>
      <c r="B13" s="47"/>
      <c r="C13" s="40" t="s">
        <v>95</v>
      </c>
      <c r="D13" s="39" t="s">
        <v>96</v>
      </c>
      <c r="E13" s="49">
        <v>2149.421</v>
      </c>
      <c r="F13" s="49">
        <v>107.753</v>
      </c>
      <c r="G13" s="49">
        <f>+E13-F13</f>
        <v>2041.668</v>
      </c>
      <c r="H13" s="50"/>
    </row>
    <row r="14" spans="1:8" ht="12.75">
      <c r="A14" s="39"/>
      <c r="B14" s="47"/>
      <c r="C14" s="38" t="s">
        <v>97</v>
      </c>
      <c r="D14" s="39" t="s">
        <v>98</v>
      </c>
      <c r="E14" s="49">
        <v>182.5</v>
      </c>
      <c r="F14" s="49">
        <v>9.125</v>
      </c>
      <c r="G14" s="49">
        <f>+E14-F14</f>
        <v>173.375</v>
      </c>
      <c r="H14" s="50"/>
    </row>
    <row r="15" spans="1:8" ht="5.25" customHeight="1">
      <c r="A15" s="39"/>
      <c r="B15" s="47"/>
      <c r="D15" s="39"/>
      <c r="E15" s="51"/>
      <c r="F15" s="52"/>
      <c r="G15" s="49"/>
      <c r="H15" s="53"/>
    </row>
    <row r="16" spans="1:8" ht="12.75">
      <c r="A16" s="39"/>
      <c r="B16" s="47"/>
      <c r="C16" s="54" t="s">
        <v>58</v>
      </c>
      <c r="D16" s="55"/>
      <c r="E16" s="56">
        <f>SUM(E10:E15)</f>
        <v>3619.3009999999995</v>
      </c>
      <c r="F16" s="56">
        <f>SUM(F10:F15)</f>
        <v>1372.8919999999998</v>
      </c>
      <c r="G16" s="56">
        <f>SUM(G10:G15)</f>
        <v>2246.409</v>
      </c>
      <c r="H16" s="50"/>
    </row>
    <row r="17" spans="1:8" ht="4.5" customHeight="1" thickBot="1">
      <c r="A17" s="57"/>
      <c r="B17" s="58"/>
      <c r="C17" s="59"/>
      <c r="D17" s="60"/>
      <c r="E17" s="51"/>
      <c r="F17" s="51"/>
      <c r="G17" s="51"/>
      <c r="H17" s="53"/>
    </row>
    <row r="18" spans="1:8" ht="6.75" customHeight="1">
      <c r="A18" s="36"/>
      <c r="B18" s="46"/>
      <c r="C18" s="61"/>
      <c r="D18" s="61"/>
      <c r="E18" s="62"/>
      <c r="F18" s="62"/>
      <c r="G18" s="62"/>
      <c r="H18" s="61"/>
    </row>
    <row r="19" spans="1:8" ht="12.75">
      <c r="A19" s="42"/>
      <c r="B19" s="63" t="s">
        <v>11</v>
      </c>
      <c r="C19" s="64"/>
      <c r="D19" s="64"/>
      <c r="E19" s="65">
        <f>E16</f>
        <v>3619.3009999999995</v>
      </c>
      <c r="F19" s="65">
        <f>F16</f>
        <v>1372.8919999999998</v>
      </c>
      <c r="G19" s="65">
        <f>G16</f>
        <v>2246.409</v>
      </c>
      <c r="H19" s="50"/>
    </row>
    <row r="20" spans="1:8" ht="7.5" customHeight="1" thickBot="1">
      <c r="A20" s="44"/>
      <c r="B20" s="66"/>
      <c r="C20" s="67"/>
      <c r="D20" s="67"/>
      <c r="E20" s="67"/>
      <c r="F20" s="67"/>
      <c r="G20" s="67"/>
      <c r="H20" s="68"/>
    </row>
    <row r="22" spans="1:7" ht="63.75" customHeight="1">
      <c r="A22" s="69" t="s">
        <v>59</v>
      </c>
      <c r="B22" s="69" t="s">
        <v>61</v>
      </c>
      <c r="C22" s="69" t="s">
        <v>99</v>
      </c>
      <c r="D22" s="69" t="s">
        <v>100</v>
      </c>
      <c r="E22" s="70" t="s">
        <v>60</v>
      </c>
      <c r="F22" s="69" t="s">
        <v>101</v>
      </c>
      <c r="G22" s="71"/>
    </row>
    <row r="23" spans="1:7" ht="15">
      <c r="A23" s="72">
        <v>1</v>
      </c>
      <c r="B23" s="73">
        <v>32463.709999999963</v>
      </c>
      <c r="C23" s="73">
        <v>620028.76</v>
      </c>
      <c r="D23" s="73">
        <v>610504.21</v>
      </c>
      <c r="E23" s="73">
        <v>88154.61</v>
      </c>
      <c r="F23" s="73">
        <f>+B23+C23-D23</f>
        <v>41988.26000000001</v>
      </c>
      <c r="G23" s="74"/>
    </row>
    <row r="25" spans="1:5" ht="90">
      <c r="A25" s="69" t="s">
        <v>59</v>
      </c>
      <c r="B25" s="69" t="s">
        <v>63</v>
      </c>
      <c r="C25" s="69" t="s">
        <v>102</v>
      </c>
      <c r="D25" s="69" t="s">
        <v>62</v>
      </c>
      <c r="E25" s="69" t="s">
        <v>103</v>
      </c>
    </row>
    <row r="26" spans="1:5" ht="15">
      <c r="A26" s="75">
        <v>1</v>
      </c>
      <c r="B26" s="76">
        <v>73341.72999999998</v>
      </c>
      <c r="C26" s="76">
        <f>+D23+E23</f>
        <v>698658.82</v>
      </c>
      <c r="D26" s="76">
        <v>1372892</v>
      </c>
      <c r="E26" s="76">
        <f>+B26+C26-D26</f>
        <v>-600891.4500000001</v>
      </c>
    </row>
    <row r="27" spans="1:5" ht="12.75">
      <c r="A27" s="77"/>
      <c r="B27" s="77"/>
      <c r="C27" s="78"/>
      <c r="D27" s="78"/>
      <c r="E27" s="4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2012-04-25T05:59:50Z</dcterms:modified>
  <cp:category/>
  <cp:version/>
  <cp:contentType/>
  <cp:contentStatus/>
</cp:coreProperties>
</file>