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<sst xmlns="http://schemas.openxmlformats.org/spreadsheetml/2006/main" count="90" uniqueCount="81">
  <si>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</si>
  <si>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</si>
  <si>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</si>
  <si>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</si>
  <si>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</si>
  <si>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</si>
  <si>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</si>
  <si>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</si>
  <si>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</si>
  <si>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</si>
  <si>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</si>
  <si>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</si>
  <si>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</si>
  <si>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</si>
  <si>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</si>
  <si>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</si>
  <si>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</si>
  <si>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</si>
  <si>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</si>
  <si>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 xml:space="preserve"> ОАО"Экотранс"</t>
  </si>
  <si>
    <t>т/о внутридомового газ/ оборудования</t>
  </si>
  <si>
    <t>услуги расчетно-кассовой службы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</si>
  <si>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</si>
  <si>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</si>
  <si>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</si>
  <si>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</si>
  <si>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</si>
  <si>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</si>
  <si>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</si>
  <si>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</si>
  <si>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</si>
  <si>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</si>
  <si>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</si>
  <si>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</si>
  <si>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</si>
  <si>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</si>
  <si>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</si>
  <si>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</si>
  <si>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</si>
  <si>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</si>
  <si>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</si>
  <si>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</si>
  <si>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</si>
  <si>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</si>
  <si>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</si>
  <si>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</si>
  <si>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</si>
  <si>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</si>
  <si>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ул.Березовая,д.11</t>
  </si>
  <si>
    <t>Всего</t>
  </si>
  <si>
    <t>№ п/п</t>
  </si>
  <si>
    <t>Доля МО Сертолово, руб.</t>
  </si>
  <si>
    <t>Израсходованно, руб.</t>
  </si>
  <si>
    <t xml:space="preserve"> ООО"ЦБИ",  ОАО "Сертоловский Водоканал"</t>
  </si>
  <si>
    <t>ООО "Уют-Сервис", договор управления № Н/2008-31 от 01.05.2008г.</t>
  </si>
  <si>
    <t>ООО "СЗЛК", ООО ИЦ "Ликон", ОАО "ПСК"</t>
  </si>
  <si>
    <t>ОАО "Леноблгаз"</t>
  </si>
  <si>
    <t xml:space="preserve"> ООО"Технострой-3"</t>
  </si>
  <si>
    <t>Задолженность населения на 01.01.2012г., руб.</t>
  </si>
  <si>
    <t>Остаток средств  на лицевом счете на 01.01.2012г., руб.</t>
  </si>
  <si>
    <t>Остаток на 01.01.2011г., тыс.руб. (получено)</t>
  </si>
  <si>
    <t>имущества жилого дома № 11  по ул. Березовая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</si>
  <si>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</si>
  <si>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</si>
  <si>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</si>
  <si>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</si>
  <si>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>Общая задолженность по дому  на 01.01.2013г.</t>
  </si>
  <si>
    <t>№ 11 по ул. Березовая с 01.01.2012г. по 31.12.2012г.</t>
  </si>
  <si>
    <t>Остаток на 01.01.2012г., тыс.руб.</t>
  </si>
  <si>
    <t>Задолженность населения на 01.01.2013г.,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</si>
  <si>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13,12</t>
    </r>
    <r>
      <rPr>
        <sz val="10"/>
        <rFont val="Arial Cyr"/>
        <family val="0"/>
      </rPr>
      <t xml:space="preserve"> тыс.рублей, в том числе:</t>
    </r>
  </si>
  <si>
    <t>очистка кровли от снега и наледи - 2,88 т.р.</t>
  </si>
  <si>
    <t>ремонт теплового пункта - 8,19 т.р.</t>
  </si>
  <si>
    <t>смена выключателей, ламп - 0,20 т.р.</t>
  </si>
  <si>
    <t>смена отлива - 1,85 т.р.</t>
  </si>
  <si>
    <t>Отчет о реализации программы капитального ремонта жилого фонда ООО "УЮТ-СЕРВИС" за период с 01 января 2012г. по 31 декабрь 2012г.  по адресу мкр.Сертолово-2, ул. Березовая, д. 11</t>
  </si>
  <si>
    <t>Начислено за 2012 год, руб.</t>
  </si>
  <si>
    <t>Оплачено населением за 2012 год, руб.</t>
  </si>
  <si>
    <t>Задолженность населения на 01.01.2013г., руб.</t>
  </si>
  <si>
    <t>Оплачено населением и МО Сертолово за 2012 год, руб.</t>
  </si>
  <si>
    <t>Остаток средств  на лицевом счете на 01.01.2013г.,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</si>
</sst>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15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164" fontId="15" fillId="0" borderId="22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15" fillId="0" borderId="19" xfId="0" applyFont="1" applyBorder="1" applyAlignment="1">
      <alignment/>
    </xf>
    <xf numFmtId="2" fontId="15" fillId="0" borderId="15" xfId="0" applyNumberFormat="1" applyFont="1" applyBorder="1" applyAlignment="1">
      <alignment horizontal="center"/>
    </xf>
    <xf numFmtId="2" fontId="15" fillId="0" borderId="19" xfId="61" applyNumberFormat="1" applyFont="1" applyBorder="1" applyAlignment="1">
      <alignment horizontal="center"/>
    </xf>
    <xf numFmtId="2" fontId="15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1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5" xfId="0" applyFont="1" applyBorder="1" applyAlignment="1">
      <alignment/>
    </xf>
    <xf numFmtId="4" fontId="19" fillId="0" borderId="25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25" xfId="0" applyBorder="1" applyAlignment="1">
      <alignment/>
    </xf>
    <xf numFmtId="4" fontId="19" fillId="0" borderId="25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29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" fontId="8" fillId="0" borderId="24" xfId="0" applyNumberFormat="1" applyFont="1" applyFill="1" applyBorder="1" applyAlignment="1">
      <alignment horizontal="right" vertical="top" wrapText="1"/>
    </xf>
    <xf numFmtId="4" fontId="9" fillId="0" borderId="24" xfId="0" applyNumberFormat="1" applyFont="1" applyFill="1" applyBorder="1" applyAlignment="1">
      <alignment vertical="top" wrapText="1"/>
    </xf>
    <xf numFmtId="4" fontId="8" fillId="0" borderId="24" xfId="0" applyNumberFormat="1" applyFont="1" applyFill="1" applyBorder="1" applyAlignment="1">
      <alignment vertical="top" wrapText="1"/>
    </xf>
    <xf numFmtId="4" fontId="3" fillId="0" borderId="24" xfId="0" applyNumberFormat="1" applyFont="1" applyFill="1" applyBorder="1" applyAlignment="1">
      <alignment vertical="top" wrapText="1"/>
    </xf>
    <xf numFmtId="0" fontId="3" fillId="0" borderId="29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4" fontId="8" fillId="0" borderId="28" xfId="0" applyNumberFormat="1" applyFont="1" applyFill="1" applyBorder="1" applyAlignment="1">
      <alignment horizontal="right" vertical="top" wrapText="1"/>
    </xf>
    <xf numFmtId="4" fontId="9" fillId="0" borderId="28" xfId="0" applyNumberFormat="1" applyFont="1" applyFill="1" applyBorder="1" applyAlignment="1">
      <alignment vertical="top" wrapText="1"/>
    </xf>
    <xf numFmtId="0" fontId="6" fillId="0" borderId="17" xfId="0" applyFont="1" applyFill="1" applyBorder="1" applyAlignment="1">
      <alignment horizontal="center" vertical="top" wrapText="1"/>
    </xf>
    <xf numFmtId="4" fontId="10" fillId="0" borderId="24" xfId="0" applyNumberFormat="1" applyFont="1" applyFill="1" applyBorder="1" applyAlignment="1">
      <alignment horizontal="right" vertical="top" wrapText="1"/>
    </xf>
    <xf numFmtId="0" fontId="12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3" fillId="0" borderId="24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/>
    </xf>
    <xf numFmtId="2" fontId="43" fillId="0" borderId="25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27"/>
  <sheetViews>
    <sheetView tabSelected="1" zoomScalePageLayoutView="0" workbookViewId="0" topLeftCell="C5">
      <selection activeCell="C31" sqref="C31"/>
    </sheetView>
  </sheetViews>
  <sheetFormatPr defaultColWidth="9.00390625" defaultRowHeight="12.75"/>
  <cols>
    <col min="1" max="1" width="3.375" style="53" hidden="1" customWidth="1"/>
    <col min="2" max="2" width="9.125" style="53" hidden="1" customWidth="1"/>
    <col min="3" max="3" width="30.75390625" style="82" customWidth="1"/>
    <col min="4" max="4" width="14.375" style="82" customWidth="1"/>
    <col min="5" max="5" width="11.875" style="82" customWidth="1"/>
    <col min="6" max="6" width="13.25390625" style="82" customWidth="1"/>
    <col min="7" max="7" width="11.875" style="82" customWidth="1"/>
    <col min="8" max="8" width="14.375" style="82" customWidth="1"/>
    <col min="9" max="9" width="33.375" style="82" customWidth="1"/>
    <col min="10" max="16384" width="9.125" style="53" customWidth="1"/>
  </cols>
  <sheetData>
    <row r="1" spans="3:9" ht="12.75" customHeight="1" hidden="1">
      <c r="C1" s="54"/>
      <c r="D1" s="54"/>
      <c r="E1" s="54"/>
      <c r="F1" s="54"/>
      <c r="G1" s="54"/>
      <c r="H1" s="54"/>
      <c r="I1" s="54"/>
    </row>
    <row r="2" spans="3:9" ht="13.5" customHeight="1" hidden="1" thickBot="1">
      <c r="C2" s="54"/>
      <c r="D2" s="54"/>
      <c r="E2" s="54" t="s">
        <v>0</v>
      </c>
      <c r="F2" s="54"/>
      <c r="G2" s="54"/>
      <c r="H2" s="54"/>
      <c r="I2" s="54"/>
    </row>
    <row r="3" spans="3:9" ht="13.5" customHeight="1" hidden="1" thickBot="1">
      <c r="C3" s="55"/>
      <c r="D3" s="56"/>
      <c r="E3" s="57"/>
      <c r="F3" s="57"/>
      <c r="G3" s="57"/>
      <c r="H3" s="57"/>
      <c r="I3" s="58"/>
    </row>
    <row r="4" spans="3:9" ht="12.75" customHeight="1" hidden="1">
      <c r="C4" s="59"/>
      <c r="D4" s="59"/>
      <c r="E4" s="60"/>
      <c r="F4" s="60"/>
      <c r="G4" s="60"/>
      <c r="H4" s="60"/>
      <c r="I4" s="60"/>
    </row>
    <row r="5" spans="3:9" ht="14.25">
      <c r="C5" s="90" t="s">
        <v>1</v>
      </c>
      <c r="D5" s="90"/>
      <c r="E5" s="90"/>
      <c r="F5" s="90"/>
      <c r="G5" s="90"/>
      <c r="H5" s="90"/>
      <c r="I5" s="90"/>
    </row>
    <row r="6" spans="3:9" ht="12.75">
      <c r="C6" s="93" t="s">
        <v>2</v>
      </c>
      <c r="D6" s="93"/>
      <c r="E6" s="93"/>
      <c r="F6" s="93"/>
      <c r="G6" s="93"/>
      <c r="H6" s="93"/>
      <c r="I6" s="93"/>
    </row>
    <row r="7" spans="3:9" ht="12.75">
      <c r="C7" s="93" t="s">
        <v>61</v>
      </c>
      <c r="D7" s="93"/>
      <c r="E7" s="93"/>
      <c r="F7" s="93"/>
      <c r="G7" s="93"/>
      <c r="H7" s="93"/>
      <c r="I7" s="93"/>
    </row>
    <row r="8" spans="3:9" ht="6" customHeight="1" thickBot="1">
      <c r="C8" s="94"/>
      <c r="D8" s="94"/>
      <c r="E8" s="94"/>
      <c r="F8" s="94"/>
      <c r="G8" s="94"/>
      <c r="H8" s="94"/>
      <c r="I8" s="94"/>
    </row>
    <row r="9" spans="3:9" ht="50.25" customHeight="1" thickBot="1">
      <c r="C9" s="61" t="s">
        <v>3</v>
      </c>
      <c r="D9" s="62" t="s">
        <v>62</v>
      </c>
      <c r="E9" s="63" t="s">
        <v>63</v>
      </c>
      <c r="F9" s="63" t="s">
        <v>64</v>
      </c>
      <c r="G9" s="63" t="s">
        <v>4</v>
      </c>
      <c r="H9" s="63" t="s">
        <v>65</v>
      </c>
      <c r="I9" s="62" t="s">
        <v>5</v>
      </c>
    </row>
    <row r="10" spans="3:9" ht="13.5" customHeight="1" thickBot="1">
      <c r="C10" s="95" t="s">
        <v>6</v>
      </c>
      <c r="D10" s="96"/>
      <c r="E10" s="96"/>
      <c r="F10" s="96"/>
      <c r="G10" s="96"/>
      <c r="H10" s="96"/>
      <c r="I10" s="97"/>
    </row>
    <row r="11" spans="3:9" ht="13.5" customHeight="1" thickBot="1">
      <c r="C11" s="64" t="s">
        <v>7</v>
      </c>
      <c r="D11" s="65">
        <v>5238.360000000015</v>
      </c>
      <c r="E11" s="66">
        <f>182553.25-22983.6</f>
        <v>159569.65</v>
      </c>
      <c r="F11" s="66">
        <v>150118.09</v>
      </c>
      <c r="G11" s="66">
        <v>130581.35</v>
      </c>
      <c r="H11" s="66">
        <f>+D11+E11-F11</f>
        <v>14689.920000000013</v>
      </c>
      <c r="I11" s="98" t="s">
        <v>53</v>
      </c>
    </row>
    <row r="12" spans="3:9" ht="13.5" customHeight="1" hidden="1" thickBot="1">
      <c r="C12" s="64" t="s">
        <v>8</v>
      </c>
      <c r="D12" s="65">
        <v>0</v>
      </c>
      <c r="E12" s="67"/>
      <c r="F12" s="67"/>
      <c r="G12" s="66">
        <f>+E12</f>
        <v>0</v>
      </c>
      <c r="H12" s="66">
        <f>+D12+E12-F12</f>
        <v>0</v>
      </c>
      <c r="I12" s="99"/>
    </row>
    <row r="13" spans="3:9" ht="13.5" customHeight="1" thickBot="1">
      <c r="C13" s="64" t="s">
        <v>9</v>
      </c>
      <c r="D13" s="65">
        <v>549.5899999999965</v>
      </c>
      <c r="E13" s="67">
        <f>48915.37-3287.9</f>
        <v>45627.47</v>
      </c>
      <c r="F13" s="67">
        <v>43172.24</v>
      </c>
      <c r="G13" s="66">
        <f>+E13</f>
        <v>45627.47</v>
      </c>
      <c r="H13" s="66">
        <f>+D13+E13-F13</f>
        <v>3004.8199999999997</v>
      </c>
      <c r="I13" s="99"/>
    </row>
    <row r="14" spans="3:9" ht="13.5" customHeight="1" thickBot="1">
      <c r="C14" s="64" t="s">
        <v>10</v>
      </c>
      <c r="D14" s="65">
        <v>185.11999999999898</v>
      </c>
      <c r="E14" s="67">
        <f>6588.99-1825.27</f>
        <v>4763.719999999999</v>
      </c>
      <c r="F14" s="67">
        <v>6225.59</v>
      </c>
      <c r="G14" s="66">
        <f>+E14</f>
        <v>4763.719999999999</v>
      </c>
      <c r="H14" s="66">
        <f>+D14+E14-F14</f>
        <v>-1276.7500000000018</v>
      </c>
      <c r="I14" s="100"/>
    </row>
    <row r="15" spans="3:9" ht="13.5" customHeight="1" thickBot="1">
      <c r="C15" s="64" t="s">
        <v>11</v>
      </c>
      <c r="D15" s="68">
        <f>SUM(D11:D14)</f>
        <v>5973.070000000011</v>
      </c>
      <c r="E15" s="68">
        <f>SUM(E11:E14)</f>
        <v>209960.84</v>
      </c>
      <c r="F15" s="68">
        <f>SUM(F11:F14)</f>
        <v>199515.91999999998</v>
      </c>
      <c r="G15" s="68">
        <f>SUM(G11:G14)</f>
        <v>180972.54</v>
      </c>
      <c r="H15" s="68">
        <f>SUM(H11:H14)</f>
        <v>16417.990000000013</v>
      </c>
      <c r="I15" s="69"/>
    </row>
    <row r="16" spans="3:9" ht="13.5" customHeight="1" thickBot="1">
      <c r="C16" s="96" t="s">
        <v>12</v>
      </c>
      <c r="D16" s="96"/>
      <c r="E16" s="96"/>
      <c r="F16" s="96"/>
      <c r="G16" s="96"/>
      <c r="H16" s="96"/>
      <c r="I16" s="96"/>
    </row>
    <row r="17" spans="3:9" ht="38.25" customHeight="1" thickBot="1">
      <c r="C17" s="61" t="s">
        <v>3</v>
      </c>
      <c r="D17" s="62" t="s">
        <v>62</v>
      </c>
      <c r="E17" s="63" t="s">
        <v>63</v>
      </c>
      <c r="F17" s="63" t="s">
        <v>64</v>
      </c>
      <c r="G17" s="63" t="s">
        <v>4</v>
      </c>
      <c r="H17" s="63" t="s">
        <v>65</v>
      </c>
      <c r="I17" s="70" t="s">
        <v>13</v>
      </c>
    </row>
    <row r="18" spans="3:9" ht="13.5" customHeight="1" thickBot="1">
      <c r="C18" s="61" t="s">
        <v>14</v>
      </c>
      <c r="D18" s="71">
        <v>2542.449999999997</v>
      </c>
      <c r="E18" s="72">
        <f>83836.05-6058.78</f>
        <v>77777.27</v>
      </c>
      <c r="F18" s="72">
        <v>73719.62</v>
      </c>
      <c r="G18" s="72">
        <f>+E18</f>
        <v>77777.27</v>
      </c>
      <c r="H18" s="72">
        <f>+D18+E18-F18</f>
        <v>6600.100000000006</v>
      </c>
      <c r="I18" s="91" t="s">
        <v>54</v>
      </c>
    </row>
    <row r="19" spans="3:9" ht="14.25" customHeight="1" thickBot="1">
      <c r="C19" s="64" t="s">
        <v>15</v>
      </c>
      <c r="D19" s="65">
        <v>773.53999999999</v>
      </c>
      <c r="E19" s="66">
        <f>10252.22+17569.41</f>
        <v>27821.629999999997</v>
      </c>
      <c r="F19" s="66">
        <f>9709.71+16476.05</f>
        <v>26185.76</v>
      </c>
      <c r="G19" s="72">
        <v>13118.49</v>
      </c>
      <c r="H19" s="72">
        <f aca="true" t="shared" si="0" ref="H19:H25">+D19+E19-F19</f>
        <v>2409.409999999989</v>
      </c>
      <c r="I19" s="92"/>
    </row>
    <row r="20" spans="3:9" ht="13.5" customHeight="1" thickBot="1">
      <c r="C20" s="73" t="s">
        <v>16</v>
      </c>
      <c r="D20" s="74">
        <v>444.7999999999993</v>
      </c>
      <c r="E20" s="66">
        <v>10545.75</v>
      </c>
      <c r="F20" s="66">
        <v>9700.98</v>
      </c>
      <c r="G20" s="72"/>
      <c r="H20" s="72">
        <f t="shared" si="0"/>
        <v>1289.5699999999997</v>
      </c>
      <c r="I20" s="75"/>
    </row>
    <row r="21" spans="3:9" ht="12.75" customHeight="1" hidden="1">
      <c r="C21" s="64" t="s">
        <v>17</v>
      </c>
      <c r="D21" s="65">
        <v>0</v>
      </c>
      <c r="E21" s="66"/>
      <c r="F21" s="66"/>
      <c r="G21" s="72">
        <f>+E21</f>
        <v>0</v>
      </c>
      <c r="H21" s="72">
        <f t="shared" si="0"/>
        <v>0</v>
      </c>
      <c r="I21" s="75" t="s">
        <v>55</v>
      </c>
    </row>
    <row r="22" spans="3:9" ht="13.5" customHeight="1" thickBot="1">
      <c r="C22" s="64" t="s">
        <v>18</v>
      </c>
      <c r="D22" s="65">
        <v>625.3199999999997</v>
      </c>
      <c r="E22" s="66">
        <v>20994.26</v>
      </c>
      <c r="F22" s="66">
        <v>19906.77</v>
      </c>
      <c r="G22" s="72">
        <v>29638.75</v>
      </c>
      <c r="H22" s="72">
        <f t="shared" si="0"/>
        <v>1712.8099999999977</v>
      </c>
      <c r="I22" s="76" t="s">
        <v>19</v>
      </c>
    </row>
    <row r="23" spans="3:9" ht="13.5" customHeight="1" hidden="1">
      <c r="C23" s="64" t="s">
        <v>20</v>
      </c>
      <c r="D23" s="65">
        <v>0</v>
      </c>
      <c r="E23" s="77"/>
      <c r="F23" s="77"/>
      <c r="G23" s="72">
        <f>+E23</f>
        <v>0</v>
      </c>
      <c r="H23" s="72">
        <f t="shared" si="0"/>
        <v>0</v>
      </c>
      <c r="I23" s="76" t="s">
        <v>56</v>
      </c>
    </row>
    <row r="24" spans="3:9" ht="13.5" customHeight="1" thickBot="1">
      <c r="C24" s="73" t="s">
        <v>21</v>
      </c>
      <c r="D24" s="65">
        <v>318.5699999999997</v>
      </c>
      <c r="E24" s="77">
        <f>11567.77-64.69</f>
        <v>11503.08</v>
      </c>
      <c r="F24" s="77">
        <v>10917.28</v>
      </c>
      <c r="G24" s="72">
        <f>+E24</f>
        <v>11503.08</v>
      </c>
      <c r="H24" s="72">
        <f t="shared" si="0"/>
        <v>904.369999999999</v>
      </c>
      <c r="I24" s="76"/>
    </row>
    <row r="25" spans="3:9" ht="13.5" customHeight="1" thickBot="1">
      <c r="C25" s="64" t="s">
        <v>22</v>
      </c>
      <c r="D25" s="65">
        <v>129.51000000000022</v>
      </c>
      <c r="E25" s="67">
        <v>4338.79</v>
      </c>
      <c r="F25" s="67">
        <v>4115.25</v>
      </c>
      <c r="G25" s="72">
        <f>+E25</f>
        <v>4338.79</v>
      </c>
      <c r="H25" s="72">
        <f t="shared" si="0"/>
        <v>353.0500000000002</v>
      </c>
      <c r="I25" s="76" t="s">
        <v>57</v>
      </c>
    </row>
    <row r="26" spans="3:9" s="78" customFormat="1" ht="13.5" customHeight="1" thickBot="1">
      <c r="C26" s="64" t="s">
        <v>11</v>
      </c>
      <c r="D26" s="68">
        <f>SUM(D18:D25)</f>
        <v>4834.189999999986</v>
      </c>
      <c r="E26" s="68">
        <f>SUM(E18:E25)</f>
        <v>152980.78</v>
      </c>
      <c r="F26" s="68">
        <f>SUM(F18:F25)</f>
        <v>144545.66</v>
      </c>
      <c r="G26" s="68">
        <f>SUM(G18:G25)</f>
        <v>136376.38</v>
      </c>
      <c r="H26" s="68">
        <f>SUM(H18:H25)</f>
        <v>13269.30999999999</v>
      </c>
      <c r="I26" s="79"/>
    </row>
    <row r="27" spans="3:8" ht="21" customHeight="1">
      <c r="C27" s="80" t="s">
        <v>66</v>
      </c>
      <c r="D27" s="80"/>
      <c r="E27" s="80"/>
      <c r="F27" s="80"/>
      <c r="G27" s="80"/>
      <c r="H27" s="81">
        <f>+H15+H26</f>
        <v>29687.300000000003</v>
      </c>
    </row>
  </sheetData>
  <sheetProtection/>
  <mergeCells count="8">
    <mergeCell ref="C5:I5"/>
    <mergeCell ref="I18:I19"/>
    <mergeCell ref="C6:I6"/>
    <mergeCell ref="C7:I7"/>
    <mergeCell ref="C8:I8"/>
    <mergeCell ref="C10:I10"/>
    <mergeCell ref="I11:I14"/>
    <mergeCell ref="C16:I16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20" zoomScalePageLayoutView="0" workbookViewId="0" topLeftCell="A1">
      <selection activeCell="B13" sqref="B13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75390625" style="0" customWidth="1"/>
  </cols>
  <sheetData>
    <row r="1" spans="1:9" ht="12.75">
      <c r="A1" s="101" t="s">
        <v>23</v>
      </c>
      <c r="B1" s="101"/>
      <c r="C1" s="101"/>
      <c r="D1" s="101"/>
      <c r="E1" s="101"/>
      <c r="F1" s="101"/>
      <c r="G1" s="101"/>
      <c r="H1" s="101"/>
      <c r="I1" s="101"/>
    </row>
    <row r="2" spans="1:9" ht="12.75">
      <c r="A2" s="101" t="s">
        <v>24</v>
      </c>
      <c r="B2" s="101"/>
      <c r="C2" s="101"/>
      <c r="D2" s="101"/>
      <c r="E2" s="101"/>
      <c r="F2" s="101"/>
      <c r="G2" s="101"/>
      <c r="H2" s="101"/>
      <c r="I2" s="101"/>
    </row>
    <row r="3" spans="1:9" ht="12.75">
      <c r="A3" s="101" t="s">
        <v>67</v>
      </c>
      <c r="B3" s="101"/>
      <c r="C3" s="101"/>
      <c r="D3" s="101"/>
      <c r="E3" s="101"/>
      <c r="F3" s="101"/>
      <c r="G3" s="101"/>
      <c r="H3" s="101"/>
      <c r="I3" s="101"/>
    </row>
    <row r="4" spans="1:9" ht="51">
      <c r="A4" s="86" t="s">
        <v>25</v>
      </c>
      <c r="B4" s="86" t="s">
        <v>68</v>
      </c>
      <c r="C4" s="87" t="s">
        <v>60</v>
      </c>
      <c r="D4" s="87" t="s">
        <v>26</v>
      </c>
      <c r="E4" s="87" t="s">
        <v>27</v>
      </c>
      <c r="F4" s="87" t="s">
        <v>28</v>
      </c>
      <c r="G4" s="87" t="s">
        <v>29</v>
      </c>
      <c r="H4" s="86" t="s">
        <v>69</v>
      </c>
      <c r="I4" s="86" t="s">
        <v>30</v>
      </c>
    </row>
    <row r="5" spans="1:9" ht="15">
      <c r="A5" s="88" t="s">
        <v>31</v>
      </c>
      <c r="B5" s="89">
        <v>-36.18151</v>
      </c>
      <c r="C5" s="89">
        <v>-30.13481</v>
      </c>
      <c r="D5" s="89">
        <v>27.82163</v>
      </c>
      <c r="E5" s="89">
        <v>26.18576</v>
      </c>
      <c r="F5" s="89">
        <v>0</v>
      </c>
      <c r="G5" s="89">
        <v>13.11849</v>
      </c>
      <c r="H5" s="89">
        <v>2.40941</v>
      </c>
      <c r="I5" s="89">
        <f>B5+D5+F5-G5</f>
        <v>-21.478370000000005</v>
      </c>
    </row>
    <row r="7" ht="1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5.625" style="0" customWidth="1"/>
    <col min="2" max="2" width="20.2539062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102" t="s">
        <v>75</v>
      </c>
      <c r="B1" s="103"/>
      <c r="C1" s="103"/>
      <c r="D1" s="103"/>
      <c r="E1" s="103"/>
      <c r="F1" s="103"/>
      <c r="G1" s="103"/>
      <c r="H1" s="4"/>
    </row>
    <row r="2" spans="1:7" ht="29.25" customHeight="1" thickBot="1">
      <c r="A2" s="104"/>
      <c r="B2" s="104"/>
      <c r="C2" s="104"/>
      <c r="D2" s="104"/>
      <c r="E2" s="104"/>
      <c r="F2" s="104"/>
      <c r="G2" s="104"/>
    </row>
    <row r="3" spans="1:8" ht="13.5" hidden="1" thickBot="1">
      <c r="A3" s="5"/>
      <c r="B3" s="6"/>
      <c r="C3" s="1"/>
      <c r="D3" s="6"/>
      <c r="E3" s="6"/>
      <c r="F3" s="105" t="s">
        <v>32</v>
      </c>
      <c r="G3" s="106"/>
      <c r="H3" s="6"/>
    </row>
    <row r="4" spans="1:8" ht="12.75" hidden="1">
      <c r="A4" s="7" t="s">
        <v>33</v>
      </c>
      <c r="B4" s="8" t="s">
        <v>34</v>
      </c>
      <c r="C4" s="7" t="s">
        <v>35</v>
      </c>
      <c r="D4" s="8" t="s">
        <v>36</v>
      </c>
      <c r="E4" s="9" t="s">
        <v>37</v>
      </c>
      <c r="F4" s="9"/>
      <c r="G4" s="9"/>
      <c r="H4" s="9" t="s">
        <v>38</v>
      </c>
    </row>
    <row r="5" spans="1:8" ht="12.75" hidden="1">
      <c r="A5" s="7" t="s">
        <v>39</v>
      </c>
      <c r="B5" s="8"/>
      <c r="C5" s="10"/>
      <c r="D5" s="8" t="s">
        <v>40</v>
      </c>
      <c r="E5" s="8" t="s">
        <v>41</v>
      </c>
      <c r="F5" s="8" t="s">
        <v>42</v>
      </c>
      <c r="G5" s="8" t="s">
        <v>43</v>
      </c>
      <c r="H5" s="8"/>
    </row>
    <row r="6" spans="1:8" ht="12.75" hidden="1">
      <c r="A6" s="7"/>
      <c r="B6" s="8"/>
      <c r="C6" s="10"/>
      <c r="D6" s="8" t="s">
        <v>44</v>
      </c>
      <c r="E6" s="8"/>
      <c r="F6" s="8" t="s">
        <v>45</v>
      </c>
      <c r="G6" s="8" t="s">
        <v>46</v>
      </c>
      <c r="H6" s="11"/>
    </row>
    <row r="7" spans="1:8" ht="12.75" hidden="1">
      <c r="A7" s="12"/>
      <c r="B7" s="11"/>
      <c r="C7" s="2"/>
      <c r="D7" s="11"/>
      <c r="E7" s="11"/>
      <c r="F7" s="11"/>
      <c r="G7" s="8" t="s">
        <v>47</v>
      </c>
      <c r="H7" s="11"/>
    </row>
    <row r="8" spans="1:8" ht="13.5" hidden="1" thickBot="1">
      <c r="A8" s="13"/>
      <c r="B8" s="14"/>
      <c r="C8" s="3"/>
      <c r="D8" s="14"/>
      <c r="E8" s="14"/>
      <c r="F8" s="14"/>
      <c r="G8" s="14"/>
      <c r="H8" s="14"/>
    </row>
    <row r="9" spans="1:8" ht="12.75" hidden="1">
      <c r="A9" s="6"/>
      <c r="B9" s="15"/>
      <c r="C9" s="1"/>
      <c r="D9" s="6"/>
      <c r="E9" s="6"/>
      <c r="F9" s="6"/>
      <c r="G9" s="15"/>
      <c r="H9" s="15"/>
    </row>
    <row r="10" spans="1:8" ht="12.75" hidden="1">
      <c r="A10" s="8">
        <v>1</v>
      </c>
      <c r="B10" s="16" t="s">
        <v>48</v>
      </c>
      <c r="C10" s="7"/>
      <c r="D10" s="8"/>
      <c r="E10" s="17"/>
      <c r="F10" s="17"/>
      <c r="G10" s="18">
        <f>+E10-F10</f>
        <v>0</v>
      </c>
      <c r="H10" s="19"/>
    </row>
    <row r="11" spans="1:8" ht="12.75" hidden="1">
      <c r="A11" s="8"/>
      <c r="B11" s="16"/>
      <c r="C11" s="7"/>
      <c r="D11" s="8"/>
      <c r="E11" s="17"/>
      <c r="F11" s="17"/>
      <c r="G11" s="18"/>
      <c r="H11" s="21"/>
    </row>
    <row r="12" spans="1:8" ht="12.75" hidden="1">
      <c r="A12" s="8"/>
      <c r="B12" s="16"/>
      <c r="C12" s="7"/>
      <c r="D12" s="8"/>
      <c r="E12" s="20"/>
      <c r="F12" s="17"/>
      <c r="G12" s="18"/>
      <c r="H12" s="21"/>
    </row>
    <row r="13" spans="1:8" ht="12.75" hidden="1">
      <c r="A13" s="8"/>
      <c r="B13" s="16"/>
      <c r="C13" s="22" t="s">
        <v>49</v>
      </c>
      <c r="D13" s="23"/>
      <c r="E13" s="24">
        <f>SUM(E10:E12)</f>
        <v>0</v>
      </c>
      <c r="F13" s="24">
        <f>SUM(F10:F12)</f>
        <v>0</v>
      </c>
      <c r="G13" s="24">
        <f>SUM(G10:G12)</f>
        <v>0</v>
      </c>
      <c r="H13" s="25">
        <f>SUM(H10:H12)</f>
        <v>0</v>
      </c>
    </row>
    <row r="14" spans="1:8" ht="13.5" hidden="1" thickBot="1">
      <c r="A14" s="26"/>
      <c r="B14" s="27"/>
      <c r="C14" s="28"/>
      <c r="D14" s="29"/>
      <c r="E14" s="30"/>
      <c r="F14" s="30"/>
      <c r="G14" s="31"/>
      <c r="H14" s="19"/>
    </row>
    <row r="15" spans="1:8" ht="12.75" hidden="1">
      <c r="A15" s="6"/>
      <c r="B15" s="15"/>
      <c r="C15" s="83"/>
      <c r="D15" s="32"/>
      <c r="E15" s="33"/>
      <c r="F15" s="34"/>
      <c r="G15" s="34"/>
      <c r="H15" s="35"/>
    </row>
    <row r="16" spans="1:8" ht="12.75" hidden="1">
      <c r="A16" s="11"/>
      <c r="B16" s="36" t="s">
        <v>11</v>
      </c>
      <c r="C16" s="84"/>
      <c r="D16" s="10"/>
      <c r="E16" s="37">
        <f>E13</f>
        <v>0</v>
      </c>
      <c r="F16" s="38">
        <f>+F13</f>
        <v>0</v>
      </c>
      <c r="G16" s="39">
        <f>+E16-F16</f>
        <v>0</v>
      </c>
      <c r="H16" s="21"/>
    </row>
    <row r="17" spans="1:8" ht="13.5" hidden="1" thickBot="1">
      <c r="A17" s="14"/>
      <c r="B17" s="40"/>
      <c r="C17" s="85"/>
      <c r="D17" s="41"/>
      <c r="E17" s="30"/>
      <c r="F17" s="42"/>
      <c r="G17" s="42"/>
      <c r="H17" s="43"/>
    </row>
    <row r="20" spans="1:7" ht="63.75" customHeight="1">
      <c r="A20" s="44" t="s">
        <v>50</v>
      </c>
      <c r="B20" s="44" t="s">
        <v>58</v>
      </c>
      <c r="C20" s="44" t="s">
        <v>76</v>
      </c>
      <c r="D20" s="44" t="s">
        <v>77</v>
      </c>
      <c r="E20" s="45" t="s">
        <v>51</v>
      </c>
      <c r="F20" s="44" t="s">
        <v>78</v>
      </c>
      <c r="G20" s="46"/>
    </row>
    <row r="21" spans="1:7" ht="15">
      <c r="A21" s="47">
        <v>1</v>
      </c>
      <c r="B21" s="48">
        <v>444.7999999999993</v>
      </c>
      <c r="C21" s="48">
        <v>10545.75</v>
      </c>
      <c r="D21" s="48">
        <v>9700.98</v>
      </c>
      <c r="E21" s="48">
        <v>14452.44</v>
      </c>
      <c r="F21" s="48">
        <f>+B21+C21-D21</f>
        <v>1289.5699999999997</v>
      </c>
      <c r="G21" s="49"/>
    </row>
    <row r="24" spans="1:5" ht="90">
      <c r="A24" s="44" t="s">
        <v>50</v>
      </c>
      <c r="B24" s="44" t="s">
        <v>59</v>
      </c>
      <c r="C24" s="44" t="s">
        <v>79</v>
      </c>
      <c r="D24" s="44" t="s">
        <v>52</v>
      </c>
      <c r="E24" s="44" t="s">
        <v>80</v>
      </c>
    </row>
    <row r="25" spans="1:5" ht="15">
      <c r="A25" s="50">
        <v>1</v>
      </c>
      <c r="B25" s="51">
        <v>-15357.21</v>
      </c>
      <c r="C25" s="51">
        <f>+D21+E21</f>
        <v>24153.42</v>
      </c>
      <c r="D25" s="51">
        <v>0</v>
      </c>
      <c r="E25" s="51">
        <f>+B25+C25-D25</f>
        <v>8796.21</v>
      </c>
    </row>
    <row r="26" spans="1:5" ht="12.75">
      <c r="A26" s="2"/>
      <c r="B26" s="2"/>
      <c r="C26" s="52"/>
      <c r="D26" s="52"/>
      <c r="E26" s="10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2011-03-25T07:05:56Z</dcterms:created>
  <dcterms:modified xsi:type="dcterms:W3CDTF">2013-04-16T12:21:17Z</dcterms:modified>
  <cp:category/>
  <cp:version/>
  <cp:contentType/>
  <cp:contentStatus/>
</cp:coreProperties>
</file>