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<sst xmlns="http://schemas.openxmlformats.org/spreadsheetml/2006/main" count="109" uniqueCount="99">
  <si>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</si>
  <si>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</si>
  <si>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</si>
  <si>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</si>
  <si>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</si>
  <si>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</si>
  <si>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</si>
  <si>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</si>
  <si>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</si>
  <si>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</si>
  <si>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</si>
  <si>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</si>
  <si>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</si>
  <si>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</si>
  <si>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</si>
  <si>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</si>
  <si>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</si>
  <si>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</si>
  <si>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</si>
  <si>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</si>
  <si>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</si>
  <si>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</si>
  <si>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</si>
  <si>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</si>
  <si>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</si>
  <si>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</si>
  <si>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</si>
  <si>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</si>
  <si>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</si>
  <si>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</si>
  <si>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</si>
  <si>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</si>
  <si>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</si>
  <si>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</si>
  <si>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</si>
  <si>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</si>
  <si>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</si>
  <si>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</si>
  <si>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</si>
  <si>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</si>
  <si>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</si>
  <si>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</si>
  <si>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</si>
  <si>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</si>
  <si>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</si>
  <si>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</si>
  <si>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</si>
  <si>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</si>
  <si>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</si>
  <si>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</si>
  <si>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</si>
  <si>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</si>
  <si>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</si>
  <si>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</si>
  <si>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</si>
  <si>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</si>
  <si>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</si>
  <si>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</si>
  <si>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</si>
  <si>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</si>
  <si>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</si>
  <si>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Н/2008-19 от 01.05.2008г.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</si>
  <si>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</si>
  <si>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</si>
  <si>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</si>
  <si>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</si>
  <si>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9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</si>
  <si>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</si>
  <si>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</si>
  <si>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</si>
  <si>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</si>
  <si>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ИП Примерова Е.Б.</t>
  </si>
  <si>
    <t xml:space="preserve">Поступило от ИП Примерова Е.Б.. за управление и содержание общедомового имущества, и за сбор ТБО 14732,03 руб. </t>
  </si>
  <si>
    <t>Общая задолженность по дому  на 01.01.2013г.</t>
  </si>
  <si>
    <t>№ 9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</si>
  <si>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</si>
  <si>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</si>
  <si>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436,00 </t>
    </r>
    <r>
      <rPr>
        <sz val="10"/>
        <rFont val="Arial Cyr"/>
        <family val="0"/>
      </rPr>
      <t>тыс.рублей, в том числе:</t>
    </r>
  </si>
  <si>
    <t>ремонт ЦО, смена труб, кранов - 6,55 т.р.</t>
  </si>
  <si>
    <t>замена стояков ХВС и ГВС - 179,22 т.р.</t>
  </si>
  <si>
    <t>замеры сопротивления изоляции - 106,75 т.р.</t>
  </si>
  <si>
    <t>аварийное обслуживание - 20,58 т.р.</t>
  </si>
  <si>
    <t>косметический ремонт подъезда №3 - 60,77 т.р.</t>
  </si>
  <si>
    <t>уборка подвала от ТБО и КГО - 2,50 т.р.</t>
  </si>
  <si>
    <t>очистка кровли от снега - 57,68 т.р.</t>
  </si>
  <si>
    <t>смена замка навесного, дверных задвижек - 1.00 т.р.</t>
  </si>
  <si>
    <t>окраска контейнеров - 0.67 т.р.</t>
  </si>
  <si>
    <t>прочее - 0.28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</si>
  <si>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Молодцова, д. 9</t>
  </si>
  <si>
    <t>замена стояков системы ХВС и ГВС</t>
  </si>
  <si>
    <t>68 м.п.</t>
  </si>
  <si>
    <t>установка фартуков</t>
  </si>
  <si>
    <t>подъезд №1-6</t>
  </si>
  <si>
    <t>302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</si>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</sst>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2.75">
      <c r="C7" s="90" t="s">
        <v>66</v>
      </c>
      <c r="D7" s="90"/>
      <c r="E7" s="90"/>
      <c r="F7" s="90"/>
      <c r="G7" s="90"/>
      <c r="H7" s="90"/>
      <c r="I7" s="90"/>
    </row>
    <row r="8" spans="3:9" ht="6" customHeight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9" t="s">
        <v>3</v>
      </c>
      <c r="D9" s="10" t="s">
        <v>67</v>
      </c>
      <c r="E9" s="11" t="s">
        <v>68</v>
      </c>
      <c r="F9" s="11" t="s">
        <v>69</v>
      </c>
      <c r="G9" s="11" t="s">
        <v>4</v>
      </c>
      <c r="H9" s="11" t="s">
        <v>70</v>
      </c>
      <c r="I9" s="10" t="s">
        <v>5</v>
      </c>
    </row>
    <row r="10" spans="3:9" ht="13.5" customHeight="1" thickBot="1">
      <c r="C10" s="92" t="s">
        <v>6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7</v>
      </c>
      <c r="D11" s="13">
        <v>272438.1599999997</v>
      </c>
      <c r="E11" s="14">
        <f>1398449.23+407888.79+2043917.45-7958.93</f>
        <v>3842296.5399999996</v>
      </c>
      <c r="F11" s="14">
        <f>1949229.77+1893849.6</f>
        <v>3843079.37</v>
      </c>
      <c r="G11" s="14">
        <v>4361136.03</v>
      </c>
      <c r="H11" s="14">
        <f>+D11+E11-F11</f>
        <v>271655.32999999914</v>
      </c>
      <c r="I11" s="95" t="s">
        <v>60</v>
      </c>
    </row>
    <row r="12" spans="3:9" ht="13.5" customHeight="1" thickBot="1">
      <c r="C12" s="12" t="s">
        <v>8</v>
      </c>
      <c r="D12" s="13">
        <v>155493.30000000005</v>
      </c>
      <c r="E12" s="15">
        <f>453172.87-5667.72+735757.2-59849.08</f>
        <v>1123413.27</v>
      </c>
      <c r="F12" s="15">
        <f>505896.33+631333.4</f>
        <v>1137229.73</v>
      </c>
      <c r="G12" s="14">
        <v>1067908.53</v>
      </c>
      <c r="H12" s="14">
        <f>+D12+E12-F12</f>
        <v>141676.84000000008</v>
      </c>
      <c r="I12" s="96"/>
    </row>
    <row r="13" spans="3:9" ht="13.5" customHeight="1" thickBot="1">
      <c r="C13" s="12" t="s">
        <v>9</v>
      </c>
      <c r="D13" s="13">
        <v>76138.65999999968</v>
      </c>
      <c r="E13" s="15">
        <f>509985.09-34380.05+263664.98-6232.39</f>
        <v>733037.63</v>
      </c>
      <c r="F13" s="15">
        <f>429791.81+299522.22</f>
        <v>729314.03</v>
      </c>
      <c r="G13" s="14">
        <f>+E13</f>
        <v>733037.63</v>
      </c>
      <c r="H13" s="14">
        <f>+D13+E13-F13</f>
        <v>79862.25999999966</v>
      </c>
      <c r="I13" s="96"/>
    </row>
    <row r="14" spans="3:9" ht="13.5" customHeight="1" thickBot="1">
      <c r="C14" s="12" t="s">
        <v>10</v>
      </c>
      <c r="D14" s="13">
        <v>43943.1399999999</v>
      </c>
      <c r="E14" s="15">
        <f>171802.2-11816.05+88811.38-2018.09+56404.25-923.79+96949.65-7506.76</f>
        <v>391702.79000000004</v>
      </c>
      <c r="F14" s="15">
        <f>144666.12+100811.9+82671.55+63265.48</f>
        <v>391415.05</v>
      </c>
      <c r="G14" s="14">
        <f>+E14</f>
        <v>391702.79000000004</v>
      </c>
      <c r="H14" s="14">
        <f>+D14+E14-F14</f>
        <v>44230.87999999995</v>
      </c>
      <c r="I14" s="97"/>
    </row>
    <row r="15" spans="3:9" ht="13.5" customHeight="1" thickBot="1">
      <c r="C15" s="12" t="s">
        <v>11</v>
      </c>
      <c r="D15" s="16">
        <f>SUM(D11:D14)</f>
        <v>548013.2599999993</v>
      </c>
      <c r="E15" s="16">
        <f>SUM(E11:E14)</f>
        <v>6090450.2299999995</v>
      </c>
      <c r="F15" s="16">
        <f>SUM(F11:F14)</f>
        <v>6101038.18</v>
      </c>
      <c r="G15" s="16">
        <f>SUM(G11:G14)</f>
        <v>6553784.98</v>
      </c>
      <c r="H15" s="16">
        <f>SUM(H11:H14)</f>
        <v>537425.3099999989</v>
      </c>
      <c r="I15" s="12"/>
    </row>
    <row r="16" spans="3:9" ht="13.5" customHeight="1" thickBot="1">
      <c r="C16" s="93" t="s">
        <v>12</v>
      </c>
      <c r="D16" s="93"/>
      <c r="E16" s="93"/>
      <c r="F16" s="93"/>
      <c r="G16" s="93"/>
      <c r="H16" s="93"/>
      <c r="I16" s="93"/>
    </row>
    <row r="17" spans="3:9" ht="38.25" customHeight="1" thickBot="1">
      <c r="C17" s="17" t="s">
        <v>3</v>
      </c>
      <c r="D17" s="10" t="s">
        <v>67</v>
      </c>
      <c r="E17" s="11" t="s">
        <v>68</v>
      </c>
      <c r="F17" s="11" t="s">
        <v>69</v>
      </c>
      <c r="G17" s="11" t="s">
        <v>4</v>
      </c>
      <c r="H17" s="11" t="s">
        <v>70</v>
      </c>
      <c r="I17" s="18" t="s">
        <v>13</v>
      </c>
    </row>
    <row r="18" spans="3:9" ht="13.5" customHeight="1" thickBot="1">
      <c r="C18" s="9" t="s">
        <v>14</v>
      </c>
      <c r="D18" s="19">
        <v>187800.64000000013</v>
      </c>
      <c r="E18" s="20">
        <f>2341702.01-6451.83</f>
        <v>2335250.1799999997</v>
      </c>
      <c r="F18" s="20">
        <v>2345988.94</v>
      </c>
      <c r="G18" s="20">
        <f>+E18</f>
        <v>2335250.1799999997</v>
      </c>
      <c r="H18" s="20">
        <f aca="true" t="shared" si="0" ref="H18:H24">+D18+E18-F18</f>
        <v>177061.8799999999</v>
      </c>
      <c r="I18" s="98" t="s">
        <v>61</v>
      </c>
    </row>
    <row r="19" spans="3:10" ht="14.25" customHeight="1" thickBot="1">
      <c r="C19" s="12" t="s">
        <v>15</v>
      </c>
      <c r="D19" s="13">
        <v>34551.669999999984</v>
      </c>
      <c r="E19" s="14">
        <f>408274.62-1081.96</f>
        <v>407192.66</v>
      </c>
      <c r="F19" s="14">
        <v>406521.51</v>
      </c>
      <c r="G19" s="20">
        <v>435995.9</v>
      </c>
      <c r="H19" s="20">
        <f t="shared" si="0"/>
        <v>35222.81999999995</v>
      </c>
      <c r="I19" s="99"/>
      <c r="J19" s="21"/>
    </row>
    <row r="20" spans="3:9" ht="13.5" customHeight="1" thickBot="1">
      <c r="C20" s="17" t="s">
        <v>16</v>
      </c>
      <c r="D20" s="22">
        <v>28821.77999999997</v>
      </c>
      <c r="E20" s="14">
        <f>391484.48-1331.65</f>
        <v>390152.82999999996</v>
      </c>
      <c r="F20" s="14">
        <v>389377.18</v>
      </c>
      <c r="G20" s="20">
        <v>666583</v>
      </c>
      <c r="H20" s="20">
        <f t="shared" si="0"/>
        <v>29597.429999999935</v>
      </c>
      <c r="I20" s="23"/>
    </row>
    <row r="21" spans="3:9" ht="12.75" customHeight="1" thickBot="1">
      <c r="C21" s="12" t="s">
        <v>17</v>
      </c>
      <c r="D21" s="13">
        <v>26704.099999999977</v>
      </c>
      <c r="E21" s="14">
        <f>326347.35-724.1</f>
        <v>325623.25</v>
      </c>
      <c r="F21" s="14">
        <v>327280.45</v>
      </c>
      <c r="G21" s="20">
        <f>+E21</f>
        <v>325623.25</v>
      </c>
      <c r="H21" s="20">
        <f t="shared" si="0"/>
        <v>25046.899999999965</v>
      </c>
      <c r="I21" s="23" t="s">
        <v>18</v>
      </c>
    </row>
    <row r="22" spans="3:9" ht="13.5" customHeight="1" thickBot="1">
      <c r="C22" s="12" t="s">
        <v>19</v>
      </c>
      <c r="D22" s="13">
        <v>39323.04999999999</v>
      </c>
      <c r="E22" s="14">
        <f>489627.59-1406.58</f>
        <v>488221.01</v>
      </c>
      <c r="F22" s="14">
        <v>490135.42</v>
      </c>
      <c r="G22" s="20">
        <v>484031.89</v>
      </c>
      <c r="H22" s="20">
        <f t="shared" si="0"/>
        <v>37408.64000000007</v>
      </c>
      <c r="I22" s="23" t="s">
        <v>20</v>
      </c>
    </row>
    <row r="23" spans="3:9" ht="13.5" customHeight="1" thickBot="1">
      <c r="C23" s="12" t="s">
        <v>21</v>
      </c>
      <c r="D23" s="13">
        <v>1994.8400000000038</v>
      </c>
      <c r="E23" s="15">
        <f>24010.34-70.71</f>
        <v>23939.63</v>
      </c>
      <c r="F23" s="15">
        <v>24116</v>
      </c>
      <c r="G23" s="20">
        <f>+E23</f>
        <v>23939.63</v>
      </c>
      <c r="H23" s="20">
        <f t="shared" si="0"/>
        <v>1818.4700000000048</v>
      </c>
      <c r="I23" s="79" t="s">
        <v>22</v>
      </c>
    </row>
    <row r="24" spans="3:9" ht="13.5" customHeight="1" thickBot="1">
      <c r="C24" s="17" t="s">
        <v>23</v>
      </c>
      <c r="D24" s="13">
        <v>26197.820000000007</v>
      </c>
      <c r="E24" s="15">
        <f>297343.3-644.77</f>
        <v>296698.52999999997</v>
      </c>
      <c r="F24" s="15">
        <v>297752.87</v>
      </c>
      <c r="G24" s="20">
        <f>+E24</f>
        <v>296698.52999999997</v>
      </c>
      <c r="H24" s="20">
        <f t="shared" si="0"/>
        <v>25143.47999999998</v>
      </c>
      <c r="I24" s="23"/>
    </row>
    <row r="25" spans="3:9" ht="13.5" customHeight="1" thickBot="1">
      <c r="C25" s="12" t="s">
        <v>24</v>
      </c>
      <c r="D25" s="24">
        <v>8824.700000000012</v>
      </c>
      <c r="E25" s="15">
        <f>111085.51-320.4</f>
        <v>110765.11</v>
      </c>
      <c r="F25" s="15">
        <v>111242.19</v>
      </c>
      <c r="G25" s="20">
        <f>+E25</f>
        <v>110765.11</v>
      </c>
      <c r="H25" s="15">
        <f>+D25+E25-F25</f>
        <v>8347.62000000001</v>
      </c>
      <c r="I25" s="79" t="s">
        <v>62</v>
      </c>
    </row>
    <row r="26" spans="3:9" s="26" customFormat="1" ht="13.5" customHeight="1" thickBot="1">
      <c r="C26" s="12" t="s">
        <v>11</v>
      </c>
      <c r="D26" s="16">
        <f>SUM(D18:D25)</f>
        <v>354218.6000000001</v>
      </c>
      <c r="E26" s="16">
        <f>SUM(E18:E25)</f>
        <v>4377843.2</v>
      </c>
      <c r="F26" s="16">
        <f>SUM(F18:F25)</f>
        <v>4392414.5600000005</v>
      </c>
      <c r="G26" s="16">
        <f>SUM(G18:G25)</f>
        <v>4678887.49</v>
      </c>
      <c r="H26" s="16">
        <f>SUM(H18:H25)</f>
        <v>339647.2399999998</v>
      </c>
      <c r="I26" s="25"/>
    </row>
    <row r="27" spans="3:9" ht="13.5" customHeight="1" thickBot="1">
      <c r="C27" s="100" t="s">
        <v>25</v>
      </c>
      <c r="D27" s="100"/>
      <c r="E27" s="100"/>
      <c r="F27" s="100"/>
      <c r="G27" s="100"/>
      <c r="H27" s="100"/>
      <c r="I27" s="100"/>
    </row>
    <row r="28" spans="3:9" ht="25.5" customHeight="1" thickBot="1">
      <c r="C28" s="80" t="s">
        <v>26</v>
      </c>
      <c r="D28" s="101" t="s">
        <v>27</v>
      </c>
      <c r="E28" s="102"/>
      <c r="F28" s="102"/>
      <c r="G28" s="102"/>
      <c r="H28" s="103"/>
      <c r="I28" s="27" t="s">
        <v>28</v>
      </c>
    </row>
    <row r="29" spans="3:9" ht="26.25" customHeight="1" thickBot="1">
      <c r="C29" s="85" t="s">
        <v>71</v>
      </c>
      <c r="D29" s="101" t="s">
        <v>72</v>
      </c>
      <c r="E29" s="102"/>
      <c r="F29" s="102"/>
      <c r="G29" s="102"/>
      <c r="H29" s="103"/>
      <c r="I29" s="86" t="s">
        <v>71</v>
      </c>
    </row>
    <row r="30" spans="3:8" ht="16.5" customHeight="1">
      <c r="C30" s="28" t="s">
        <v>73</v>
      </c>
      <c r="D30" s="28"/>
      <c r="E30" s="28"/>
      <c r="F30" s="28"/>
      <c r="G30" s="28"/>
      <c r="H30" s="29">
        <f>+H15+H26</f>
        <v>877072.5499999986</v>
      </c>
    </row>
    <row r="31" spans="3:4" ht="15">
      <c r="C31" s="87"/>
      <c r="D31" s="87"/>
    </row>
    <row r="32" ht="12.75" customHeight="1">
      <c r="C32" s="88"/>
    </row>
  </sheetData>
  <sheetProtection/>
  <mergeCells count="11">
    <mergeCell ref="I18:I19"/>
    <mergeCell ref="C27:I27"/>
    <mergeCell ref="D28:H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4" t="s">
        <v>29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74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81" t="s">
        <v>31</v>
      </c>
      <c r="B4" s="81" t="s">
        <v>75</v>
      </c>
      <c r="C4" s="82" t="s">
        <v>63</v>
      </c>
      <c r="D4" s="82" t="s">
        <v>32</v>
      </c>
      <c r="E4" s="82" t="s">
        <v>33</v>
      </c>
      <c r="F4" s="82" t="s">
        <v>34</v>
      </c>
      <c r="G4" s="82" t="s">
        <v>35</v>
      </c>
      <c r="H4" s="81" t="s">
        <v>76</v>
      </c>
      <c r="I4" s="81" t="s">
        <v>36</v>
      </c>
    </row>
    <row r="5" spans="1:9" ht="15">
      <c r="A5" s="83" t="s">
        <v>37</v>
      </c>
      <c r="B5" s="84">
        <v>-230.02243000000004</v>
      </c>
      <c r="C5" s="84">
        <v>-508.0014</v>
      </c>
      <c r="D5" s="84">
        <v>407.19266</v>
      </c>
      <c r="E5" s="84">
        <v>406.52151</v>
      </c>
      <c r="F5" s="84">
        <f>4.32+14.73203</f>
        <v>19.052030000000002</v>
      </c>
      <c r="G5" s="84">
        <v>435.9959</v>
      </c>
      <c r="H5" s="84">
        <v>35.22282</v>
      </c>
      <c r="I5" s="84">
        <f>B5+D5+F5-G5</f>
        <v>-239.77364000000006</v>
      </c>
    </row>
    <row r="7" ht="1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88</v>
      </c>
      <c r="B1" s="105"/>
      <c r="C1" s="105"/>
      <c r="D1" s="105"/>
      <c r="E1" s="105"/>
      <c r="F1" s="105"/>
      <c r="G1" s="105"/>
      <c r="H1" s="31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32"/>
      <c r="B3" s="33"/>
      <c r="C3" s="34"/>
      <c r="D3" s="33"/>
      <c r="E3" s="35"/>
      <c r="F3" s="107" t="s">
        <v>38</v>
      </c>
      <c r="G3" s="108"/>
      <c r="H3" s="33"/>
    </row>
    <row r="4" spans="1:8" ht="12.75">
      <c r="A4" s="36" t="s">
        <v>39</v>
      </c>
      <c r="B4" s="37" t="s">
        <v>40</v>
      </c>
      <c r="C4" s="38" t="s">
        <v>41</v>
      </c>
      <c r="D4" s="37" t="s">
        <v>42</v>
      </c>
      <c r="E4" s="39" t="s">
        <v>43</v>
      </c>
      <c r="F4" s="40"/>
      <c r="G4" s="40"/>
      <c r="H4" s="40" t="s">
        <v>44</v>
      </c>
    </row>
    <row r="5" spans="1:8" ht="12.75">
      <c r="A5" s="36" t="s">
        <v>45</v>
      </c>
      <c r="B5" s="37"/>
      <c r="C5" s="38"/>
      <c r="D5" s="37" t="s">
        <v>46</v>
      </c>
      <c r="E5" s="41" t="s">
        <v>47</v>
      </c>
      <c r="F5" s="37" t="s">
        <v>48</v>
      </c>
      <c r="G5" s="37" t="s">
        <v>49</v>
      </c>
      <c r="H5" s="37"/>
    </row>
    <row r="6" spans="1:8" ht="12.75">
      <c r="A6" s="36"/>
      <c r="B6" s="37"/>
      <c r="C6" s="38"/>
      <c r="D6" s="37" t="s">
        <v>50</v>
      </c>
      <c r="E6" s="42"/>
      <c r="F6" s="37" t="s">
        <v>51</v>
      </c>
      <c r="G6" s="37" t="s">
        <v>52</v>
      </c>
      <c r="H6" s="43"/>
    </row>
    <row r="7" spans="1:8" ht="12.75">
      <c r="A7" s="44"/>
      <c r="B7" s="43"/>
      <c r="C7" s="45"/>
      <c r="D7" s="43"/>
      <c r="E7" s="42"/>
      <c r="F7" s="43"/>
      <c r="G7" s="37" t="s">
        <v>53</v>
      </c>
      <c r="H7" s="43"/>
    </row>
    <row r="8" spans="1:8" ht="13.5" thickBot="1">
      <c r="A8" s="46"/>
      <c r="B8" s="47"/>
      <c r="C8" s="48"/>
      <c r="D8" s="47"/>
      <c r="E8" s="49"/>
      <c r="F8" s="47"/>
      <c r="G8" s="47"/>
      <c r="H8" s="47"/>
    </row>
    <row r="9" spans="1:8" ht="12.75">
      <c r="A9" s="33"/>
      <c r="B9" s="35"/>
      <c r="C9" s="32"/>
      <c r="D9" s="33"/>
      <c r="E9" s="35"/>
      <c r="F9" s="35"/>
      <c r="G9" s="35"/>
      <c r="H9" s="35"/>
    </row>
    <row r="10" spans="1:8" ht="12.75">
      <c r="A10" s="37">
        <v>1</v>
      </c>
      <c r="B10" s="42" t="s">
        <v>54</v>
      </c>
      <c r="C10" s="38" t="s">
        <v>89</v>
      </c>
      <c r="D10" s="37" t="s">
        <v>90</v>
      </c>
      <c r="E10" s="50">
        <v>305.032</v>
      </c>
      <c r="F10" s="51">
        <v>305.032</v>
      </c>
      <c r="G10" s="51">
        <f>+E10-F10</f>
        <v>0</v>
      </c>
      <c r="H10" s="41"/>
    </row>
    <row r="11" spans="1:8" ht="12.75">
      <c r="A11" s="37"/>
      <c r="B11" s="42"/>
      <c r="C11" s="36" t="s">
        <v>91</v>
      </c>
      <c r="D11" s="37" t="s">
        <v>92</v>
      </c>
      <c r="E11" s="51">
        <v>59.152</v>
      </c>
      <c r="F11" s="51">
        <v>59.152</v>
      </c>
      <c r="G11" s="51">
        <f>+E11-F11</f>
        <v>0</v>
      </c>
      <c r="H11" s="41"/>
    </row>
    <row r="12" spans="1:8" ht="12.75">
      <c r="A12" s="37"/>
      <c r="B12" s="42"/>
      <c r="C12" s="36" t="s">
        <v>55</v>
      </c>
      <c r="D12" s="37" t="s">
        <v>93</v>
      </c>
      <c r="E12" s="50">
        <v>302.399</v>
      </c>
      <c r="F12" s="51">
        <v>302.399</v>
      </c>
      <c r="G12" s="51">
        <f>+E12-F12</f>
        <v>0</v>
      </c>
      <c r="H12" s="41"/>
    </row>
    <row r="13" spans="1:8" ht="12.75">
      <c r="A13" s="37"/>
      <c r="B13" s="42"/>
      <c r="C13" s="36"/>
      <c r="D13" s="37"/>
      <c r="E13" s="52"/>
      <c r="F13" s="53"/>
      <c r="G13" s="51"/>
      <c r="H13" s="54"/>
    </row>
    <row r="14" spans="1:8" ht="12.75">
      <c r="A14" s="37"/>
      <c r="B14" s="42"/>
      <c r="C14" s="55" t="s">
        <v>56</v>
      </c>
      <c r="D14" s="56"/>
      <c r="E14" s="57">
        <f>SUM(E10:E13)</f>
        <v>666.583</v>
      </c>
      <c r="F14" s="57">
        <f>SUM(F10:F13)</f>
        <v>666.583</v>
      </c>
      <c r="G14" s="57">
        <f>SUM(G10:G13)</f>
        <v>0</v>
      </c>
      <c r="H14" s="41"/>
    </row>
    <row r="15" spans="1:8" ht="13.5" thickBot="1">
      <c r="A15" s="58"/>
      <c r="B15" s="59"/>
      <c r="C15" s="60"/>
      <c r="D15" s="61"/>
      <c r="E15" s="52"/>
      <c r="F15" s="52"/>
      <c r="G15" s="52"/>
      <c r="H15" s="54"/>
    </row>
    <row r="16" spans="1:8" ht="12.75">
      <c r="A16" s="33"/>
      <c r="B16" s="35"/>
      <c r="C16" s="62"/>
      <c r="D16" s="62"/>
      <c r="E16" s="63"/>
      <c r="F16" s="63"/>
      <c r="G16" s="63"/>
      <c r="H16" s="62"/>
    </row>
    <row r="17" spans="1:8" ht="12.75">
      <c r="A17" s="43"/>
      <c r="B17" s="64" t="s">
        <v>11</v>
      </c>
      <c r="C17" s="65"/>
      <c r="D17" s="65"/>
      <c r="E17" s="66">
        <f>E14</f>
        <v>666.583</v>
      </c>
      <c r="F17" s="66">
        <f>F14</f>
        <v>666.583</v>
      </c>
      <c r="G17" s="66">
        <f>G14</f>
        <v>0</v>
      </c>
      <c r="H17" s="66">
        <f>H14</f>
        <v>0</v>
      </c>
    </row>
    <row r="18" spans="1:8" ht="13.5" thickBot="1">
      <c r="A18" s="47"/>
      <c r="B18" s="49"/>
      <c r="C18" s="67"/>
      <c r="D18" s="67"/>
      <c r="E18" s="68"/>
      <c r="F18" s="68"/>
      <c r="G18" s="68"/>
      <c r="H18" s="68"/>
    </row>
    <row r="19" spans="1:8" ht="12.75">
      <c r="A19" s="45"/>
      <c r="B19" s="45"/>
      <c r="C19" s="69"/>
      <c r="D19" s="69"/>
      <c r="E19" s="38"/>
      <c r="F19" s="38"/>
      <c r="G19" s="38"/>
      <c r="H19" s="38"/>
    </row>
    <row r="20" spans="1:7" ht="63.75" customHeight="1">
      <c r="A20" s="70" t="s">
        <v>57</v>
      </c>
      <c r="B20" s="70" t="s">
        <v>64</v>
      </c>
      <c r="C20" s="70" t="s">
        <v>94</v>
      </c>
      <c r="D20" s="70" t="s">
        <v>95</v>
      </c>
      <c r="E20" s="71" t="s">
        <v>58</v>
      </c>
      <c r="F20" s="70" t="s">
        <v>96</v>
      </c>
      <c r="G20" s="72"/>
    </row>
    <row r="21" spans="1:8" ht="15">
      <c r="A21" s="73">
        <v>1</v>
      </c>
      <c r="B21" s="74">
        <v>28821.77999999997</v>
      </c>
      <c r="C21" s="74">
        <v>390152.83</v>
      </c>
      <c r="D21" s="74">
        <v>389377.18</v>
      </c>
      <c r="E21" s="74">
        <v>58577.6</v>
      </c>
      <c r="F21" s="74">
        <f>+B21+C21-D21</f>
        <v>29597.429999999993</v>
      </c>
      <c r="G21" s="75"/>
      <c r="H21" s="38"/>
    </row>
    <row r="22" spans="1:8" ht="15">
      <c r="A22" s="76"/>
      <c r="B22" s="75"/>
      <c r="C22" s="75"/>
      <c r="D22" s="75"/>
      <c r="E22" s="75"/>
      <c r="F22" s="75"/>
      <c r="G22" s="75"/>
      <c r="H22" s="38"/>
    </row>
    <row r="23" spans="1:5" ht="90">
      <c r="A23" s="70" t="s">
        <v>57</v>
      </c>
      <c r="B23" s="70" t="s">
        <v>65</v>
      </c>
      <c r="C23" s="70" t="s">
        <v>97</v>
      </c>
      <c r="D23" s="70" t="s">
        <v>59</v>
      </c>
      <c r="E23" s="70" t="s">
        <v>98</v>
      </c>
    </row>
    <row r="24" spans="1:8" ht="15">
      <c r="A24" s="77">
        <v>1</v>
      </c>
      <c r="B24" s="78">
        <v>-118823.60999999999</v>
      </c>
      <c r="C24" s="78">
        <f>+D21+E21</f>
        <v>447954.77999999997</v>
      </c>
      <c r="D24" s="78">
        <v>666583</v>
      </c>
      <c r="E24" s="78">
        <f>+B24+C24-D24</f>
        <v>-337451.83</v>
      </c>
      <c r="F24" s="75"/>
      <c r="G24" s="75"/>
      <c r="H24" s="38"/>
    </row>
    <row r="25" spans="1:8" ht="15">
      <c r="A25" s="76"/>
      <c r="B25" s="75"/>
      <c r="C25" s="75"/>
      <c r="D25" s="75"/>
      <c r="E25" s="75"/>
      <c r="F25" s="75"/>
      <c r="G25" s="75"/>
      <c r="H25" s="3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2011-03-25T07:19:09Z</dcterms:created>
  <dcterms:modified xsi:type="dcterms:W3CDTF">2013-04-16T12:35:45Z</dcterms:modified>
  <cp:category/>
  <cp:version/>
  <cp:contentType/>
  <cp:contentStatus/>
</cp:coreProperties>
</file>