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<sst xmlns="http://schemas.openxmlformats.org/spreadsheetml/2006/main" count="106" uniqueCount="96">
  <si>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</si>
  <si>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</si>
  <si>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</si>
  <si>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</si>
  <si>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</si>
  <si>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</si>
  <si>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</si>
  <si>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</si>
  <si>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</si>
  <si>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</si>
  <si>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</si>
  <si>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</si>
  <si>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</si>
  <si>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</si>
  <si>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</si>
  <si>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</si>
  <si>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</si>
  <si>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</si>
  <si>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</si>
  <si>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</si>
  <si>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</si>
  <si>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</si>
  <si>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</si>
  <si>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</si>
  <si>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</si>
  <si>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</si>
  <si>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</si>
  <si>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</si>
  <si>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</si>
  <si>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</si>
  <si>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</si>
  <si>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</si>
  <si>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</si>
  <si>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</si>
  <si>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</si>
  <si>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</si>
  <si>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</si>
  <si>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</si>
  <si>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</si>
  <si>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</si>
  <si>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</si>
  <si>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</si>
  <si>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</si>
  <si>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</si>
  <si>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</si>
  <si>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</si>
  <si>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</si>
  <si>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</si>
  <si>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</si>
  <si>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</si>
  <si>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</si>
  <si>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</si>
  <si>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</si>
  <si>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 1</t>
  </si>
  <si>
    <t>Всего</t>
  </si>
  <si>
    <t>№ п/п</t>
  </si>
  <si>
    <t>Доля МО Сертолово, руб.</t>
  </si>
  <si>
    <t>Израсходованно, руб.</t>
  </si>
  <si>
    <t>ОАО"ТСК", ОАО "Сертоловский Водоканал", ООО"ЦБИ"</t>
  </si>
  <si>
    <t>ООО "Уют-Сервис", договор управления № Н/2008-16 от 01.05.2008г.</t>
  </si>
  <si>
    <t>ООО "СЗЛК", ООО ИЦ "Ликон", ОАО "ПСК"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</si>
  <si>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</si>
  <si>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</si>
  <si>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</si>
  <si>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</si>
  <si>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1  по ул. Молодежная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</si>
  <si>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</si>
  <si>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</si>
  <si>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</si>
  <si>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01.01.2013г, (руб.)</t>
  </si>
  <si>
    <t>страхование</t>
  </si>
  <si>
    <t>Общая задолженность по дому  на 01.01.2013г.</t>
  </si>
  <si>
    <t>№1  по ул. Молодежная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</si>
  <si>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</si>
  <si>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</si>
  <si>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129,16 </t>
    </r>
    <r>
      <rPr>
        <sz val="10"/>
        <rFont val="Arial Cyr"/>
        <family val="0"/>
      </rPr>
      <t>тыс.рублей, в том числе:</t>
    </r>
  </si>
  <si>
    <t>очистка кровли от снега - 22,36 т.р.</t>
  </si>
  <si>
    <t>ремонт ЦО, ГВС, ХВС - 6,44 т.р.</t>
  </si>
  <si>
    <t>ремонт отмостки - 55,79 т.р.</t>
  </si>
  <si>
    <t>замеры сопротивления изоляции - 37,45 т.р.</t>
  </si>
  <si>
    <t>смена дверных приборов, стекол - 5,46 т.р.</t>
  </si>
  <si>
    <t>смена автоматич.выключателей, ламп - 1,58 т.р.</t>
  </si>
  <si>
    <t>прочие -0.08 т.р.</t>
  </si>
  <si>
    <t>Отчет о реализации программы капитального ремонта жилого фонда ООО "УЮТ-СЕРВИС"  за период с 01 января 2012г. по 31 декабря 2012г.  по адресу г.Сертолово, ул. Молодежная, д. 1</t>
  </si>
  <si>
    <t>замена стояков системы ХВС и ГВС</t>
  </si>
  <si>
    <t>90 м.п.</t>
  </si>
  <si>
    <t>замена системы ГВС</t>
  </si>
  <si>
    <t>166 м.п.</t>
  </si>
  <si>
    <t>тепловая изоляция системы ГВС</t>
  </si>
  <si>
    <t>замена стояков ХВС и ГВС</t>
  </si>
  <si>
    <t>3 шт.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</si>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</sst>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19" xfId="0" applyNumberForma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6" fillId="0" borderId="23" xfId="0" applyFont="1" applyBorder="1" applyAlignment="1">
      <alignment/>
    </xf>
    <xf numFmtId="2" fontId="16" fillId="0" borderId="19" xfId="0" applyNumberFormat="1" applyFont="1" applyBorder="1" applyAlignment="1">
      <alignment horizontal="center"/>
    </xf>
    <xf numFmtId="2" fontId="16" fillId="0" borderId="23" xfId="61" applyNumberFormat="1" applyFont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8" xfId="0" applyFont="1" applyBorder="1" applyAlignment="1">
      <alignment/>
    </xf>
    <xf numFmtId="4" fontId="19" fillId="0" borderId="28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4" fontId="19" fillId="0" borderId="28" xfId="0" applyNumberFormat="1" applyFont="1" applyBorder="1" applyAlignment="1">
      <alignment horizontal="right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/>
    </xf>
    <xf numFmtId="2" fontId="44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2"/>
  <sheetViews>
    <sheetView tabSelected="1" zoomScalePageLayoutView="0" workbookViewId="0" topLeftCell="C5">
      <selection activeCell="D31" sqref="D3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0" customWidth="1"/>
    <col min="4" max="4" width="14.375" style="30" customWidth="1"/>
    <col min="5" max="5" width="11.875" style="30" customWidth="1"/>
    <col min="6" max="6" width="13.25390625" style="30" customWidth="1"/>
    <col min="7" max="7" width="11.875" style="30" customWidth="1"/>
    <col min="8" max="8" width="14.375" style="30" customWidth="1"/>
    <col min="9" max="9" width="33.375" style="30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7" t="s">
        <v>1</v>
      </c>
      <c r="D5" s="87"/>
      <c r="E5" s="87"/>
      <c r="F5" s="87"/>
      <c r="G5" s="87"/>
      <c r="H5" s="87"/>
      <c r="I5" s="87"/>
    </row>
    <row r="6" spans="3:9" ht="12.75">
      <c r="C6" s="93" t="s">
        <v>2</v>
      </c>
      <c r="D6" s="93"/>
      <c r="E6" s="93"/>
      <c r="F6" s="93"/>
      <c r="G6" s="93"/>
      <c r="H6" s="93"/>
      <c r="I6" s="93"/>
    </row>
    <row r="7" spans="3:9" ht="12.75">
      <c r="C7" s="93" t="s">
        <v>65</v>
      </c>
      <c r="D7" s="93"/>
      <c r="E7" s="93"/>
      <c r="F7" s="93"/>
      <c r="G7" s="93"/>
      <c r="H7" s="93"/>
      <c r="I7" s="93"/>
    </row>
    <row r="8" spans="3:9" ht="6" customHeight="1" thickBot="1">
      <c r="C8" s="94"/>
      <c r="D8" s="94"/>
      <c r="E8" s="94"/>
      <c r="F8" s="94"/>
      <c r="G8" s="94"/>
      <c r="H8" s="94"/>
      <c r="I8" s="94"/>
    </row>
    <row r="9" spans="3:9" ht="50.25" customHeight="1" thickBot="1">
      <c r="C9" s="9" t="s">
        <v>3</v>
      </c>
      <c r="D9" s="10" t="s">
        <v>66</v>
      </c>
      <c r="E9" s="11" t="s">
        <v>67</v>
      </c>
      <c r="F9" s="11" t="s">
        <v>68</v>
      </c>
      <c r="G9" s="11" t="s">
        <v>4</v>
      </c>
      <c r="H9" s="11" t="s">
        <v>69</v>
      </c>
      <c r="I9" s="10" t="s">
        <v>5</v>
      </c>
    </row>
    <row r="10" spans="3:9" ht="13.5" customHeight="1" thickBot="1">
      <c r="C10" s="95" t="s">
        <v>6</v>
      </c>
      <c r="D10" s="88"/>
      <c r="E10" s="88"/>
      <c r="F10" s="88"/>
      <c r="G10" s="88"/>
      <c r="H10" s="88"/>
      <c r="I10" s="96"/>
    </row>
    <row r="11" spans="3:9" ht="13.5" customHeight="1" thickBot="1">
      <c r="C11" s="12" t="s">
        <v>7</v>
      </c>
      <c r="D11" s="13">
        <v>84146.98999999999</v>
      </c>
      <c r="E11" s="14">
        <f>586023.55-200757.56+859391.8+87.04</f>
        <v>1244744.83</v>
      </c>
      <c r="F11" s="14">
        <f>427214.24+802757.29</f>
        <v>1229971.53</v>
      </c>
      <c r="G11" s="14">
        <v>1487218.5</v>
      </c>
      <c r="H11" s="14">
        <f>+D11+E11-F11</f>
        <v>98920.29000000004</v>
      </c>
      <c r="I11" s="97" t="s">
        <v>58</v>
      </c>
    </row>
    <row r="12" spans="3:9" ht="13.5" customHeight="1" thickBot="1">
      <c r="C12" s="12" t="s">
        <v>8</v>
      </c>
      <c r="D12" s="13">
        <v>27941.02000000002</v>
      </c>
      <c r="E12" s="15">
        <f>125404.89-2023.07+227162.68-11566.97</f>
        <v>338977.53</v>
      </c>
      <c r="F12" s="15">
        <f>138386.3+199023.68</f>
        <v>337409.98</v>
      </c>
      <c r="G12" s="14">
        <v>310148.68</v>
      </c>
      <c r="H12" s="14">
        <f>+D12+E12-F12</f>
        <v>29508.570000000065</v>
      </c>
      <c r="I12" s="98"/>
    </row>
    <row r="13" spans="3:9" ht="13.5" customHeight="1" thickBot="1">
      <c r="C13" s="12" t="s">
        <v>9</v>
      </c>
      <c r="D13" s="13">
        <v>15178.240000000049</v>
      </c>
      <c r="E13" s="15">
        <f>153345.19-6372.12+78237.32-436.76</f>
        <v>224773.63</v>
      </c>
      <c r="F13" s="15">
        <f>133995.52+86902.15</f>
        <v>220897.66999999998</v>
      </c>
      <c r="G13" s="14">
        <f>+E13</f>
        <v>224773.63</v>
      </c>
      <c r="H13" s="14">
        <f>+D13+E13-F13</f>
        <v>19054.20000000007</v>
      </c>
      <c r="I13" s="98"/>
    </row>
    <row r="14" spans="3:9" ht="13.5" customHeight="1" thickBot="1">
      <c r="C14" s="12" t="s">
        <v>10</v>
      </c>
      <c r="D14" s="13">
        <v>8638.350000000006</v>
      </c>
      <c r="E14" s="15">
        <f>51659.44-2227.65+26353.59-147.14+29981.03-1479.64+15231.05-248.56</f>
        <v>119122.12000000001</v>
      </c>
      <c r="F14" s="15">
        <f>45057.48+29279.45+26180.41+16950.93</f>
        <v>117468.27000000002</v>
      </c>
      <c r="G14" s="14">
        <f>+E14</f>
        <v>119122.12000000001</v>
      </c>
      <c r="H14" s="14">
        <f>+D14+E14-F14</f>
        <v>10292.199999999997</v>
      </c>
      <c r="I14" s="99"/>
    </row>
    <row r="15" spans="3:9" ht="13.5" customHeight="1" thickBot="1">
      <c r="C15" s="12" t="s">
        <v>11</v>
      </c>
      <c r="D15" s="16">
        <f>SUM(D11:D14)</f>
        <v>135904.60000000006</v>
      </c>
      <c r="E15" s="16">
        <f>SUM(E11:E14)</f>
        <v>1927618.1100000003</v>
      </c>
      <c r="F15" s="16">
        <f>SUM(F11:F14)</f>
        <v>1905747.45</v>
      </c>
      <c r="G15" s="16">
        <f>SUM(G11:G14)</f>
        <v>2141262.93</v>
      </c>
      <c r="H15" s="16">
        <f>SUM(H11:H14)</f>
        <v>157775.26000000018</v>
      </c>
      <c r="I15" s="17"/>
    </row>
    <row r="16" spans="3:9" ht="13.5" customHeight="1" thickBot="1">
      <c r="C16" s="88" t="s">
        <v>12</v>
      </c>
      <c r="D16" s="88"/>
      <c r="E16" s="88"/>
      <c r="F16" s="88"/>
      <c r="G16" s="88"/>
      <c r="H16" s="88"/>
      <c r="I16" s="88"/>
    </row>
    <row r="17" spans="3:9" ht="38.25" customHeight="1" thickBot="1">
      <c r="C17" s="18" t="s">
        <v>3</v>
      </c>
      <c r="D17" s="10" t="s">
        <v>66</v>
      </c>
      <c r="E17" s="11" t="s">
        <v>67</v>
      </c>
      <c r="F17" s="11" t="s">
        <v>68</v>
      </c>
      <c r="G17" s="11" t="s">
        <v>4</v>
      </c>
      <c r="H17" s="11" t="s">
        <v>69</v>
      </c>
      <c r="I17" s="19" t="s">
        <v>13</v>
      </c>
    </row>
    <row r="18" spans="3:9" ht="13.5" customHeight="1" thickBot="1">
      <c r="C18" s="9" t="s">
        <v>14</v>
      </c>
      <c r="D18" s="20">
        <v>39762.70999999996</v>
      </c>
      <c r="E18" s="21">
        <v>666276.38</v>
      </c>
      <c r="F18" s="21">
        <v>659477.44</v>
      </c>
      <c r="G18" s="21">
        <f>+E18</f>
        <v>666276.38</v>
      </c>
      <c r="H18" s="21">
        <f>+D18+E18-F18</f>
        <v>46561.65000000002</v>
      </c>
      <c r="I18" s="100" t="s">
        <v>59</v>
      </c>
    </row>
    <row r="19" spans="3:9" ht="14.25" customHeight="1" thickBot="1">
      <c r="C19" s="12" t="s">
        <v>15</v>
      </c>
      <c r="D19" s="13">
        <v>6992.790000000023</v>
      </c>
      <c r="E19" s="14">
        <f>122462.91-95.8</f>
        <v>122367.11</v>
      </c>
      <c r="F19" s="14">
        <v>120101.67</v>
      </c>
      <c r="G19" s="21">
        <v>129155.99</v>
      </c>
      <c r="H19" s="21">
        <f aca="true" t="shared" si="0" ref="H19:H26">+D19+E19-F19</f>
        <v>9258.230000000025</v>
      </c>
      <c r="I19" s="101"/>
    </row>
    <row r="20" spans="3:9" ht="13.5" customHeight="1" thickBot="1">
      <c r="C20" s="18" t="s">
        <v>16</v>
      </c>
      <c r="D20" s="22">
        <v>8396.670000000013</v>
      </c>
      <c r="E20" s="14">
        <v>206023.17</v>
      </c>
      <c r="F20" s="14">
        <v>203664.65</v>
      </c>
      <c r="G20" s="21">
        <v>444029</v>
      </c>
      <c r="H20" s="21">
        <f t="shared" si="0"/>
        <v>10755.190000000031</v>
      </c>
      <c r="I20" s="23"/>
    </row>
    <row r="21" spans="3:9" ht="12.75" customHeight="1" hidden="1">
      <c r="C21" s="12" t="s">
        <v>17</v>
      </c>
      <c r="D21" s="13">
        <v>0</v>
      </c>
      <c r="E21" s="14"/>
      <c r="F21" s="14"/>
      <c r="G21" s="21">
        <f>+E21</f>
        <v>0</v>
      </c>
      <c r="H21" s="21">
        <f t="shared" si="0"/>
        <v>0</v>
      </c>
      <c r="I21" s="23" t="s">
        <v>60</v>
      </c>
    </row>
    <row r="22" spans="3:9" ht="13.5" customHeight="1" thickBot="1">
      <c r="C22" s="12" t="s">
        <v>18</v>
      </c>
      <c r="D22" s="13">
        <v>8701.47000000003</v>
      </c>
      <c r="E22" s="14">
        <v>146849.68</v>
      </c>
      <c r="F22" s="14">
        <v>145131.6</v>
      </c>
      <c r="G22" s="21">
        <v>152883.64</v>
      </c>
      <c r="H22" s="21">
        <f t="shared" si="0"/>
        <v>10419.550000000017</v>
      </c>
      <c r="I22" s="23" t="s">
        <v>19</v>
      </c>
    </row>
    <row r="23" spans="3:9" ht="13.5" customHeight="1" thickBot="1">
      <c r="C23" s="12" t="s">
        <v>20</v>
      </c>
      <c r="D23" s="13">
        <v>515.0900000000001</v>
      </c>
      <c r="E23" s="15">
        <v>8470.06</v>
      </c>
      <c r="F23" s="15">
        <v>8398.35</v>
      </c>
      <c r="G23" s="21">
        <f>+E23</f>
        <v>8470.06</v>
      </c>
      <c r="H23" s="21">
        <f t="shared" si="0"/>
        <v>586.7999999999993</v>
      </c>
      <c r="I23" s="76" t="s">
        <v>21</v>
      </c>
    </row>
    <row r="24" spans="3:9" ht="13.5" customHeight="1" thickBot="1">
      <c r="C24" s="18" t="s">
        <v>22</v>
      </c>
      <c r="D24" s="13">
        <v>6297.400000000009</v>
      </c>
      <c r="E24" s="15">
        <f>100767.47-58.37</f>
        <v>100709.1</v>
      </c>
      <c r="F24" s="15">
        <v>99175.48</v>
      </c>
      <c r="G24" s="21">
        <f>+E24</f>
        <v>100709.1</v>
      </c>
      <c r="H24" s="21">
        <f t="shared" si="0"/>
        <v>7831.020000000019</v>
      </c>
      <c r="I24" s="23"/>
    </row>
    <row r="25" spans="3:9" ht="13.5" customHeight="1" thickBot="1">
      <c r="C25" s="12" t="s">
        <v>23</v>
      </c>
      <c r="D25" s="24">
        <v>3341.8299999999945</v>
      </c>
      <c r="E25" s="15">
        <v>56044.08</v>
      </c>
      <c r="F25" s="15">
        <v>55406.08</v>
      </c>
      <c r="G25" s="21">
        <f>+E25</f>
        <v>56044.08</v>
      </c>
      <c r="H25" s="21">
        <f t="shared" si="0"/>
        <v>3979.8299999999945</v>
      </c>
      <c r="I25" s="76" t="s">
        <v>61</v>
      </c>
    </row>
    <row r="26" spans="3:9" ht="13.5" customHeight="1" thickBot="1">
      <c r="C26" s="12" t="s">
        <v>70</v>
      </c>
      <c r="D26" s="13">
        <v>0</v>
      </c>
      <c r="E26" s="15">
        <v>951</v>
      </c>
      <c r="F26" s="15">
        <v>792.5</v>
      </c>
      <c r="G26" s="14">
        <f>E26</f>
        <v>951</v>
      </c>
      <c r="H26" s="15">
        <f t="shared" si="0"/>
        <v>158.5</v>
      </c>
      <c r="I26" s="76"/>
    </row>
    <row r="27" spans="3:9" s="26" customFormat="1" ht="13.5" customHeight="1" thickBot="1">
      <c r="C27" s="12" t="s">
        <v>11</v>
      </c>
      <c r="D27" s="16">
        <f>SUM(D18:D26)</f>
        <v>74007.96000000002</v>
      </c>
      <c r="E27" s="16">
        <f>SUM(E18:E26)</f>
        <v>1307690.5800000003</v>
      </c>
      <c r="F27" s="16">
        <f>SUM(F18:F26)</f>
        <v>1292147.7700000003</v>
      </c>
      <c r="G27" s="16">
        <f>SUM(G18:G26)</f>
        <v>1558519.2500000005</v>
      </c>
      <c r="H27" s="16">
        <f>SUM(H18:H26)</f>
        <v>89550.7700000001</v>
      </c>
      <c r="I27" s="25"/>
    </row>
    <row r="28" spans="3:9" ht="13.5" customHeight="1" thickBot="1">
      <c r="C28" s="89" t="s">
        <v>24</v>
      </c>
      <c r="D28" s="89"/>
      <c r="E28" s="89"/>
      <c r="F28" s="89"/>
      <c r="G28" s="89"/>
      <c r="H28" s="89"/>
      <c r="I28" s="89"/>
    </row>
    <row r="29" spans="3:9" ht="26.25" customHeight="1" thickBot="1">
      <c r="C29" s="77" t="s">
        <v>25</v>
      </c>
      <c r="D29" s="90" t="s">
        <v>26</v>
      </c>
      <c r="E29" s="91"/>
      <c r="F29" s="91"/>
      <c r="G29" s="91"/>
      <c r="H29" s="92"/>
      <c r="I29" s="27" t="s">
        <v>27</v>
      </c>
    </row>
    <row r="30" spans="3:8" ht="14.25" customHeight="1">
      <c r="C30" s="28" t="s">
        <v>71</v>
      </c>
      <c r="D30" s="28"/>
      <c r="E30" s="28"/>
      <c r="F30" s="28"/>
      <c r="G30" s="28"/>
      <c r="H30" s="29">
        <f>+H15+H27</f>
        <v>247326.0300000003</v>
      </c>
    </row>
    <row r="31" spans="3:4" ht="15">
      <c r="C31" s="85"/>
      <c r="D31" s="85"/>
    </row>
    <row r="32" ht="12.75" customHeight="1">
      <c r="C32" s="86"/>
    </row>
    <row r="33" ht="12.75" customHeight="1"/>
  </sheetData>
  <sheetProtection/>
  <mergeCells count="10">
    <mergeCell ref="C5:I5"/>
    <mergeCell ref="C16:I16"/>
    <mergeCell ref="C28:I28"/>
    <mergeCell ref="D29:H29"/>
    <mergeCell ref="C6:I6"/>
    <mergeCell ref="C7:I7"/>
    <mergeCell ref="C8:I8"/>
    <mergeCell ref="C10:I10"/>
    <mergeCell ref="I11:I14"/>
    <mergeCell ref="I18:I1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120" zoomScaleSheetLayoutView="120" zoomScalePageLayoutView="0" workbookViewId="0" topLeftCell="A1">
      <selection activeCell="B5" sqref="B5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102" t="s">
        <v>28</v>
      </c>
      <c r="B1" s="102"/>
      <c r="C1" s="102"/>
      <c r="D1" s="102"/>
      <c r="E1" s="102"/>
      <c r="F1" s="102"/>
      <c r="G1" s="102"/>
      <c r="H1" s="102"/>
      <c r="I1" s="102"/>
    </row>
    <row r="2" spans="1:9" ht="12.75">
      <c r="A2" s="102" t="s">
        <v>29</v>
      </c>
      <c r="B2" s="102"/>
      <c r="C2" s="102"/>
      <c r="D2" s="102"/>
      <c r="E2" s="102"/>
      <c r="F2" s="102"/>
      <c r="G2" s="102"/>
      <c r="H2" s="102"/>
      <c r="I2" s="102"/>
    </row>
    <row r="3" spans="1:9" ht="12.75">
      <c r="A3" s="102" t="s">
        <v>72</v>
      </c>
      <c r="B3" s="102"/>
      <c r="C3" s="102"/>
      <c r="D3" s="102"/>
      <c r="E3" s="102"/>
      <c r="F3" s="102"/>
      <c r="G3" s="102"/>
      <c r="H3" s="102"/>
      <c r="I3" s="102"/>
    </row>
    <row r="4" spans="1:9" ht="51">
      <c r="A4" s="78" t="s">
        <v>30</v>
      </c>
      <c r="B4" s="78" t="s">
        <v>73</v>
      </c>
      <c r="C4" s="79" t="s">
        <v>62</v>
      </c>
      <c r="D4" s="79" t="s">
        <v>31</v>
      </c>
      <c r="E4" s="79" t="s">
        <v>32</v>
      </c>
      <c r="F4" s="79" t="s">
        <v>33</v>
      </c>
      <c r="G4" s="79" t="s">
        <v>34</v>
      </c>
      <c r="H4" s="78" t="s">
        <v>74</v>
      </c>
      <c r="I4" s="78" t="s">
        <v>35</v>
      </c>
    </row>
    <row r="5" spans="1:9" ht="15">
      <c r="A5" s="80" t="s">
        <v>36</v>
      </c>
      <c r="B5" s="81">
        <v>-69.2095</v>
      </c>
      <c r="C5" s="81">
        <v>-170.89873</v>
      </c>
      <c r="D5" s="81">
        <v>122.36711</v>
      </c>
      <c r="E5" s="81">
        <v>120.10167</v>
      </c>
      <c r="F5" s="81">
        <v>2.16</v>
      </c>
      <c r="G5" s="81">
        <v>129.15599</v>
      </c>
      <c r="H5" s="81">
        <v>9.25823</v>
      </c>
      <c r="I5" s="81">
        <f>B5+D5+F5-G5</f>
        <v>-73.83838000000002</v>
      </c>
    </row>
    <row r="7" ht="1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3" t="s">
        <v>83</v>
      </c>
      <c r="B1" s="103"/>
      <c r="C1" s="103"/>
      <c r="D1" s="103"/>
      <c r="E1" s="103"/>
      <c r="F1" s="103"/>
      <c r="G1" s="103"/>
      <c r="H1" s="31"/>
    </row>
    <row r="2" spans="1:7" ht="29.25" customHeight="1" thickBot="1">
      <c r="A2" s="104"/>
      <c r="B2" s="104"/>
      <c r="C2" s="104"/>
      <c r="D2" s="104"/>
      <c r="E2" s="104"/>
      <c r="F2" s="104"/>
      <c r="G2" s="104"/>
    </row>
    <row r="3" spans="1:8" ht="13.5" thickBot="1">
      <c r="A3" s="32"/>
      <c r="B3" s="32"/>
      <c r="C3" s="33"/>
      <c r="D3" s="32"/>
      <c r="E3" s="32"/>
      <c r="F3" s="105" t="s">
        <v>37</v>
      </c>
      <c r="G3" s="106"/>
      <c r="H3" s="32"/>
    </row>
    <row r="4" spans="1:8" ht="12.75">
      <c r="A4" s="34" t="s">
        <v>38</v>
      </c>
      <c r="B4" s="34" t="s">
        <v>39</v>
      </c>
      <c r="C4" s="35" t="s">
        <v>40</v>
      </c>
      <c r="D4" s="34" t="s">
        <v>41</v>
      </c>
      <c r="E4" s="36" t="s">
        <v>42</v>
      </c>
      <c r="F4" s="36"/>
      <c r="G4" s="36"/>
      <c r="H4" s="36" t="s">
        <v>43</v>
      </c>
    </row>
    <row r="5" spans="1:8" ht="12.75">
      <c r="A5" s="34" t="s">
        <v>44</v>
      </c>
      <c r="B5" s="34"/>
      <c r="C5" s="37"/>
      <c r="D5" s="34" t="s">
        <v>45</v>
      </c>
      <c r="E5" s="34" t="s">
        <v>46</v>
      </c>
      <c r="F5" s="34" t="s">
        <v>47</v>
      </c>
      <c r="G5" s="34" t="s">
        <v>48</v>
      </c>
      <c r="H5" s="34"/>
    </row>
    <row r="6" spans="1:8" ht="12.75">
      <c r="A6" s="34"/>
      <c r="B6" s="34"/>
      <c r="C6" s="37"/>
      <c r="D6" s="34" t="s">
        <v>49</v>
      </c>
      <c r="E6" s="34"/>
      <c r="F6" s="34" t="s">
        <v>50</v>
      </c>
      <c r="G6" s="34" t="s">
        <v>51</v>
      </c>
      <c r="H6" s="38"/>
    </row>
    <row r="7" spans="1:8" ht="12.75">
      <c r="A7" s="38"/>
      <c r="B7" s="38"/>
      <c r="C7" s="39"/>
      <c r="D7" s="38"/>
      <c r="E7" s="38"/>
      <c r="F7" s="38"/>
      <c r="G7" s="34" t="s">
        <v>52</v>
      </c>
      <c r="H7" s="38"/>
    </row>
    <row r="8" spans="1:8" ht="13.5" thickBot="1">
      <c r="A8" s="40"/>
      <c r="B8" s="40"/>
      <c r="C8" s="41"/>
      <c r="D8" s="40"/>
      <c r="E8" s="40"/>
      <c r="F8" s="40"/>
      <c r="G8" s="40"/>
      <c r="H8" s="40"/>
    </row>
    <row r="9" spans="1:8" ht="12.75">
      <c r="A9" s="32"/>
      <c r="B9" s="32"/>
      <c r="C9" s="33"/>
      <c r="D9" s="32"/>
      <c r="E9" s="33"/>
      <c r="F9" s="32"/>
      <c r="G9" s="32"/>
      <c r="H9" s="42"/>
    </row>
    <row r="10" spans="1:8" ht="12.75">
      <c r="A10" s="34">
        <v>1</v>
      </c>
      <c r="B10" s="38" t="s">
        <v>53</v>
      </c>
      <c r="C10" s="37" t="s">
        <v>84</v>
      </c>
      <c r="D10" s="34" t="s">
        <v>85</v>
      </c>
      <c r="E10" s="43">
        <v>363.529</v>
      </c>
      <c r="F10" s="44">
        <v>363.529</v>
      </c>
      <c r="G10" s="44">
        <f>+E10-F10</f>
        <v>0</v>
      </c>
      <c r="H10" s="45"/>
    </row>
    <row r="11" spans="1:8" ht="12.75">
      <c r="A11" s="34"/>
      <c r="B11" s="38"/>
      <c r="C11" s="37" t="s">
        <v>86</v>
      </c>
      <c r="D11" s="34" t="s">
        <v>87</v>
      </c>
      <c r="E11" s="43">
        <v>379.7</v>
      </c>
      <c r="F11" s="44">
        <v>38</v>
      </c>
      <c r="G11" s="44">
        <f>+E11-F11</f>
        <v>341.7</v>
      </c>
      <c r="H11" s="37"/>
    </row>
    <row r="12" spans="1:8" ht="12.75">
      <c r="A12" s="34"/>
      <c r="B12" s="38"/>
      <c r="C12" s="35" t="s">
        <v>88</v>
      </c>
      <c r="D12" s="34" t="s">
        <v>87</v>
      </c>
      <c r="E12" s="43">
        <v>80.8</v>
      </c>
      <c r="F12" s="44">
        <v>8</v>
      </c>
      <c r="G12" s="44">
        <f>+E12-F12</f>
        <v>72.8</v>
      </c>
      <c r="H12" s="37"/>
    </row>
    <row r="13" spans="1:8" ht="12.75">
      <c r="A13" s="34"/>
      <c r="B13" s="38"/>
      <c r="C13" s="37" t="s">
        <v>89</v>
      </c>
      <c r="D13" s="34" t="s">
        <v>90</v>
      </c>
      <c r="E13" s="43">
        <v>335.7</v>
      </c>
      <c r="F13" s="44">
        <v>34.5</v>
      </c>
      <c r="G13" s="44">
        <f>+E13-F13</f>
        <v>301.2</v>
      </c>
      <c r="H13" s="37"/>
    </row>
    <row r="14" spans="1:7" ht="12.75">
      <c r="A14" s="38"/>
      <c r="B14" s="38"/>
      <c r="D14" s="38"/>
      <c r="E14" s="46"/>
      <c r="F14" s="47"/>
      <c r="G14" s="47"/>
    </row>
    <row r="15" spans="1:8" ht="12.75">
      <c r="A15" s="34"/>
      <c r="B15" s="38"/>
      <c r="C15" s="48" t="s">
        <v>54</v>
      </c>
      <c r="D15" s="49"/>
      <c r="E15" s="50">
        <f>SUM(E10:E14)</f>
        <v>1159.729</v>
      </c>
      <c r="F15" s="51">
        <f>SUM(F10:F14)</f>
        <v>444.029</v>
      </c>
      <c r="G15" s="51">
        <f>SUM(G10:G14)</f>
        <v>715.7</v>
      </c>
      <c r="H15" s="45"/>
    </row>
    <row r="16" spans="1:8" ht="13.5" thickBot="1">
      <c r="A16" s="52"/>
      <c r="B16" s="40"/>
      <c r="C16" s="53"/>
      <c r="D16" s="52"/>
      <c r="E16" s="54"/>
      <c r="F16" s="55"/>
      <c r="G16" s="55"/>
      <c r="H16" s="56"/>
    </row>
    <row r="17" spans="1:8" ht="12.75">
      <c r="A17" s="32"/>
      <c r="B17" s="42"/>
      <c r="C17" s="82"/>
      <c r="D17" s="57"/>
      <c r="E17" s="58"/>
      <c r="F17" s="59"/>
      <c r="G17" s="59"/>
      <c r="H17" s="60"/>
    </row>
    <row r="18" spans="1:8" ht="12.75">
      <c r="A18" s="38"/>
      <c r="B18" s="61" t="s">
        <v>11</v>
      </c>
      <c r="C18" s="83"/>
      <c r="D18" s="37"/>
      <c r="E18" s="62">
        <f>E15</f>
        <v>1159.729</v>
      </c>
      <c r="F18" s="63">
        <f>+F15</f>
        <v>444.029</v>
      </c>
      <c r="G18" s="64">
        <f>+E18-F18</f>
        <v>715.7</v>
      </c>
      <c r="H18" s="45"/>
    </row>
    <row r="19" spans="1:8" ht="13.5" thickBot="1">
      <c r="A19" s="40"/>
      <c r="B19" s="65"/>
      <c r="C19" s="84"/>
      <c r="D19" s="66"/>
      <c r="E19" s="52"/>
      <c r="F19" s="67"/>
      <c r="G19" s="67"/>
      <c r="H19" s="67"/>
    </row>
    <row r="22" spans="1:7" ht="63.75" customHeight="1">
      <c r="A22" s="68" t="s">
        <v>55</v>
      </c>
      <c r="B22" s="68" t="s">
        <v>63</v>
      </c>
      <c r="C22" s="68" t="s">
        <v>91</v>
      </c>
      <c r="D22" s="68" t="s">
        <v>92</v>
      </c>
      <c r="E22" s="69" t="s">
        <v>56</v>
      </c>
      <c r="F22" s="68" t="s">
        <v>93</v>
      </c>
      <c r="G22" s="70"/>
    </row>
    <row r="23" spans="1:7" ht="15">
      <c r="A23" s="71">
        <v>1</v>
      </c>
      <c r="B23" s="72">
        <v>8396.670000000013</v>
      </c>
      <c r="C23" s="72">
        <v>206023.17</v>
      </c>
      <c r="D23" s="72">
        <v>203664.65</v>
      </c>
      <c r="E23" s="72">
        <v>9963.36</v>
      </c>
      <c r="F23" s="72">
        <f>+B23+C23-D23</f>
        <v>10755.190000000031</v>
      </c>
      <c r="G23" s="73"/>
    </row>
    <row r="26" spans="1:5" ht="90">
      <c r="A26" s="68" t="s">
        <v>55</v>
      </c>
      <c r="B26" s="68" t="s">
        <v>64</v>
      </c>
      <c r="C26" s="68" t="s">
        <v>94</v>
      </c>
      <c r="D26" s="68" t="s">
        <v>57</v>
      </c>
      <c r="E26" s="68" t="s">
        <v>95</v>
      </c>
    </row>
    <row r="27" spans="1:5" ht="15">
      <c r="A27" s="74">
        <v>1</v>
      </c>
      <c r="B27" s="75">
        <v>234786.27000000002</v>
      </c>
      <c r="C27" s="75">
        <f>+D23+E23</f>
        <v>213628.01</v>
      </c>
      <c r="D27" s="75">
        <v>444029</v>
      </c>
      <c r="E27" s="75">
        <f>+B27+C27-D27</f>
        <v>4385.280000000028</v>
      </c>
    </row>
    <row r="28" spans="1:5" ht="12.75">
      <c r="A28" s="39"/>
      <c r="B28" s="39"/>
      <c r="C28" s="43"/>
      <c r="D28" s="43"/>
      <c r="E28" s="37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2011-03-25T07:27:36Z</dcterms:created>
  <dcterms:modified xsi:type="dcterms:W3CDTF">2013-04-16T12:38:42Z</dcterms:modified>
  <cp:category/>
  <cp:version/>
  <cp:contentType/>
  <cp:contentStatus/>
</cp:coreProperties>
</file>