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<sst xmlns="http://schemas.openxmlformats.org/spreadsheetml/2006/main" count="104" uniqueCount="95">
  <si>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</si>
  <si>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</si>
  <si>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</si>
  <si>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</si>
  <si>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</si>
  <si>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</si>
  <si>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</si>
  <si>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</si>
  <si>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</si>
  <si>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</si>
  <si>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</si>
  <si>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</si>
  <si>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</si>
  <si>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</si>
  <si>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</si>
  <si>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</si>
  <si>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</si>
  <si>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</si>
  <si>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</si>
  <si>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</si>
  <si>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</si>
  <si>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</si>
  <si>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</si>
  <si>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</si>
  <si>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</si>
  <si>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</si>
  <si>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</si>
  <si>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</si>
  <si>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</si>
  <si>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</si>
  <si>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</si>
  <si>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</si>
  <si>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</si>
  <si>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</si>
  <si>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</si>
  <si>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</si>
  <si>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</si>
  <si>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</si>
  <si>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</si>
  <si>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</si>
  <si>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</si>
  <si>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</si>
  <si>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</si>
  <si>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</si>
  <si>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</si>
  <si>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</si>
  <si>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</si>
  <si>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</si>
  <si>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</si>
  <si>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</si>
  <si>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</si>
  <si>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</si>
  <si>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</si>
  <si>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</si>
  <si>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д.8/1</t>
  </si>
  <si>
    <t>герметизация швов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</si>
  <si>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</si>
  <si>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</si>
  <si>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</si>
  <si>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</si>
  <si>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</si>
  <si>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Н/2008-17 от 01.05.2008г.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</si>
  <si>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</si>
  <si>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</si>
  <si>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</si>
  <si>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</si>
  <si>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8/1  по ул. Молодежная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</si>
  <si>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</si>
  <si>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</si>
  <si>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</si>
  <si>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</si>
  <si>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>Общая задолженность по дому  на 01.01.2013г.</t>
  </si>
  <si>
    <t>№8/1  по ул. Молодежная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</si>
  <si>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</si>
  <si>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</si>
  <si>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421,97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</si>
  <si>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- 26,08 т.р.</t>
  </si>
  <si>
    <t>косметический ремонт подъезда - 55,16 т.р.</t>
  </si>
  <si>
    <t>ремонт и окраска контейнера - 1,82 т.р.</t>
  </si>
  <si>
    <t>ремонт кровли, восстановление кровельного покрытия балконов - 12,98 т.р.</t>
  </si>
  <si>
    <t>ремонт ЦО, ГВС, ХВС, замена стояков - 15,48 т.р.</t>
  </si>
  <si>
    <t>замена стояков ХВС, ГВС - 305,03 т.р.</t>
  </si>
  <si>
    <t>установка стенда информации - 1,79 т.р.</t>
  </si>
  <si>
    <t>ремонт освещения - 2,33 т.р.</t>
  </si>
  <si>
    <t>смена замка навесного, петель, проушин - 0.48 т.р.</t>
  </si>
  <si>
    <t>прочее - 0.82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</si>
  <si>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Молодежная, д. 8/1</t>
  </si>
  <si>
    <t>замена стояков ГВС и ХВС</t>
  </si>
  <si>
    <t>116 м.п.</t>
  </si>
  <si>
    <t>36 м.п.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</si>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</sst>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23" xfId="0" applyNumberFormat="1" applyFont="1" applyBorder="1" applyAlignment="1">
      <alignment horizontal="center"/>
    </xf>
    <xf numFmtId="9" fontId="0" fillId="0" borderId="22" xfId="0" applyNumberFormat="1" applyFon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4" fontId="18" fillId="0" borderId="29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4" fontId="18" fillId="0" borderId="29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2" fontId="43" fillId="0" borderId="2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33.375" style="30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105" t="s">
        <v>1</v>
      </c>
      <c r="D5" s="105"/>
      <c r="E5" s="105"/>
      <c r="F5" s="105"/>
      <c r="G5" s="105"/>
      <c r="H5" s="105"/>
      <c r="I5" s="105"/>
    </row>
    <row r="6" spans="3:9" ht="12.75">
      <c r="C6" s="106" t="s">
        <v>2</v>
      </c>
      <c r="D6" s="106"/>
      <c r="E6" s="106"/>
      <c r="F6" s="106"/>
      <c r="G6" s="106"/>
      <c r="H6" s="106"/>
      <c r="I6" s="106"/>
    </row>
    <row r="7" spans="3:9" ht="12.75">
      <c r="C7" s="106" t="s">
        <v>66</v>
      </c>
      <c r="D7" s="106"/>
      <c r="E7" s="106"/>
      <c r="F7" s="106"/>
      <c r="G7" s="106"/>
      <c r="H7" s="106"/>
      <c r="I7" s="106"/>
    </row>
    <row r="8" spans="3:9" ht="6" customHeight="1" thickBot="1">
      <c r="C8" s="107"/>
      <c r="D8" s="107"/>
      <c r="E8" s="107"/>
      <c r="F8" s="107"/>
      <c r="G8" s="107"/>
      <c r="H8" s="107"/>
      <c r="I8" s="107"/>
    </row>
    <row r="9" spans="3:9" ht="50.25" customHeight="1" thickBot="1">
      <c r="C9" s="9" t="s">
        <v>3</v>
      </c>
      <c r="D9" s="10" t="s">
        <v>67</v>
      </c>
      <c r="E9" s="11" t="s">
        <v>68</v>
      </c>
      <c r="F9" s="11" t="s">
        <v>69</v>
      </c>
      <c r="G9" s="11" t="s">
        <v>4</v>
      </c>
      <c r="H9" s="11" t="s">
        <v>70</v>
      </c>
      <c r="I9" s="10" t="s">
        <v>5</v>
      </c>
    </row>
    <row r="10" spans="3:9" ht="13.5" customHeight="1" thickBot="1">
      <c r="C10" s="108" t="s">
        <v>6</v>
      </c>
      <c r="D10" s="109"/>
      <c r="E10" s="109"/>
      <c r="F10" s="109"/>
      <c r="G10" s="109"/>
      <c r="H10" s="109"/>
      <c r="I10" s="110"/>
    </row>
    <row r="11" spans="3:9" ht="13.5" customHeight="1" thickBot="1">
      <c r="C11" s="12" t="s">
        <v>7</v>
      </c>
      <c r="D11" s="13">
        <v>236710.46999999974</v>
      </c>
      <c r="E11" s="14">
        <f>733431.94+66866.34+1078845.44-220.59</f>
        <v>1878923.1299999997</v>
      </c>
      <c r="F11" s="14">
        <f>847940.43+967729.15</f>
        <v>1815669.58</v>
      </c>
      <c r="G11" s="14">
        <v>1604360.9</v>
      </c>
      <c r="H11" s="14">
        <f>+D11+E11-F11</f>
        <v>299964.01999999955</v>
      </c>
      <c r="I11" s="111" t="s">
        <v>60</v>
      </c>
    </row>
    <row r="12" spans="3:9" ht="13.5" customHeight="1" thickBot="1">
      <c r="C12" s="12" t="s">
        <v>8</v>
      </c>
      <c r="D12" s="13">
        <v>175977.22999999998</v>
      </c>
      <c r="E12" s="15">
        <f>186258.93-5257.94+287650.25-7934.36</f>
        <v>460716.88</v>
      </c>
      <c r="F12" s="15">
        <f>188102.73+253952.24</f>
        <v>442054.97</v>
      </c>
      <c r="G12" s="14">
        <v>429301.32</v>
      </c>
      <c r="H12" s="14">
        <f>+D12+E12-F12</f>
        <v>194639.14</v>
      </c>
      <c r="I12" s="112"/>
    </row>
    <row r="13" spans="3:9" ht="13.5" customHeight="1" thickBot="1">
      <c r="C13" s="12" t="s">
        <v>9</v>
      </c>
      <c r="D13" s="13">
        <v>60956.82000000001</v>
      </c>
      <c r="E13" s="15">
        <f>203049.75-7808.03+102152.75-2645.44</f>
        <v>294749.02999999997</v>
      </c>
      <c r="F13" s="15">
        <f>174171.05+104242.83</f>
        <v>278413.88</v>
      </c>
      <c r="G13" s="14">
        <f>+E13</f>
        <v>294749.02999999997</v>
      </c>
      <c r="H13" s="14">
        <f>+D13+E13-F13</f>
        <v>77291.96999999997</v>
      </c>
      <c r="I13" s="112"/>
    </row>
    <row r="14" spans="3:9" ht="13.5" customHeight="1" thickBot="1">
      <c r="C14" s="12" t="s">
        <v>10</v>
      </c>
      <c r="D14" s="13">
        <v>39615.99999999997</v>
      </c>
      <c r="E14" s="15">
        <f>68320.43-2629.71+34408.58-891.1+37905.02-1119.59+22345.21-516.16</f>
        <v>157822.67999999996</v>
      </c>
      <c r="F14" s="15">
        <f>58620.39+35090.7+32669.25+22618.34</f>
        <v>148998.68</v>
      </c>
      <c r="G14" s="14">
        <f>+E14</f>
        <v>157822.67999999996</v>
      </c>
      <c r="H14" s="14">
        <f>+D14+E14-F14</f>
        <v>48439.99999999994</v>
      </c>
      <c r="I14" s="113"/>
    </row>
    <row r="15" spans="3:9" ht="13.5" customHeight="1" thickBot="1">
      <c r="C15" s="12" t="s">
        <v>11</v>
      </c>
      <c r="D15" s="16">
        <f>SUM(D11:D14)</f>
        <v>513260.51999999967</v>
      </c>
      <c r="E15" s="16">
        <f>SUM(E11:E14)</f>
        <v>2792211.7199999997</v>
      </c>
      <c r="F15" s="16">
        <f>SUM(F11:F14)</f>
        <v>2685137.11</v>
      </c>
      <c r="G15" s="16">
        <f>SUM(G11:G14)</f>
        <v>2486233.93</v>
      </c>
      <c r="H15" s="16">
        <f>SUM(H11:H14)</f>
        <v>620335.1299999994</v>
      </c>
      <c r="I15" s="12"/>
    </row>
    <row r="16" spans="3:9" ht="13.5" customHeight="1" thickBot="1">
      <c r="C16" s="109" t="s">
        <v>12</v>
      </c>
      <c r="D16" s="109"/>
      <c r="E16" s="109"/>
      <c r="F16" s="109"/>
      <c r="G16" s="109"/>
      <c r="H16" s="109"/>
      <c r="I16" s="109"/>
    </row>
    <row r="17" spans="3:9" ht="38.25" customHeight="1" thickBot="1">
      <c r="C17" s="17" t="s">
        <v>3</v>
      </c>
      <c r="D17" s="10" t="s">
        <v>67</v>
      </c>
      <c r="E17" s="11" t="s">
        <v>68</v>
      </c>
      <c r="F17" s="11" t="s">
        <v>69</v>
      </c>
      <c r="G17" s="11" t="s">
        <v>4</v>
      </c>
      <c r="H17" s="11" t="s">
        <v>70</v>
      </c>
      <c r="I17" s="18" t="s">
        <v>13</v>
      </c>
    </row>
    <row r="18" spans="3:9" ht="13.5" customHeight="1" thickBot="1">
      <c r="C18" s="9" t="s">
        <v>14</v>
      </c>
      <c r="D18" s="19">
        <v>161783.64000000013</v>
      </c>
      <c r="E18" s="20">
        <f>1232775.88-164.33</f>
        <v>1232611.5499999998</v>
      </c>
      <c r="F18" s="20">
        <v>1194180.07</v>
      </c>
      <c r="G18" s="14">
        <f>+E18</f>
        <v>1232611.5499999998</v>
      </c>
      <c r="H18" s="20">
        <f aca="true" t="shared" si="0" ref="H18:H24">+D18+E18-F18</f>
        <v>200215.11999999988</v>
      </c>
      <c r="I18" s="99" t="s">
        <v>61</v>
      </c>
    </row>
    <row r="19" spans="3:10" ht="14.25" customHeight="1" thickBot="1">
      <c r="C19" s="12" t="s">
        <v>15</v>
      </c>
      <c r="D19" s="13">
        <v>39562.860000000015</v>
      </c>
      <c r="E19" s="14">
        <v>214985.12</v>
      </c>
      <c r="F19" s="14">
        <v>207804.01</v>
      </c>
      <c r="G19" s="14">
        <v>421974.11</v>
      </c>
      <c r="H19" s="20">
        <f t="shared" si="0"/>
        <v>46743.97</v>
      </c>
      <c r="I19" s="100"/>
      <c r="J19" s="21"/>
    </row>
    <row r="20" spans="3:9" ht="13.5" customHeight="1" thickBot="1">
      <c r="C20" s="17" t="s">
        <v>16</v>
      </c>
      <c r="D20" s="22">
        <v>28916.620000000054</v>
      </c>
      <c r="E20" s="14">
        <v>274960.92</v>
      </c>
      <c r="F20" s="14">
        <v>268806.14</v>
      </c>
      <c r="G20" s="14">
        <v>79108</v>
      </c>
      <c r="H20" s="20">
        <f t="shared" si="0"/>
        <v>35071.40000000002</v>
      </c>
      <c r="I20" s="23"/>
    </row>
    <row r="21" spans="3:9" ht="12.75" customHeight="1" thickBot="1">
      <c r="C21" s="12" t="s">
        <v>17</v>
      </c>
      <c r="D21" s="13">
        <v>24786.99000000005</v>
      </c>
      <c r="E21" s="14">
        <v>171857.59</v>
      </c>
      <c r="F21" s="14">
        <v>166454.56</v>
      </c>
      <c r="G21" s="14">
        <f>+E21</f>
        <v>171857.59</v>
      </c>
      <c r="H21" s="20">
        <f t="shared" si="0"/>
        <v>30190.020000000048</v>
      </c>
      <c r="I21" s="23" t="s">
        <v>18</v>
      </c>
    </row>
    <row r="22" spans="3:9" ht="13.5" customHeight="1" thickBot="1">
      <c r="C22" s="12" t="s">
        <v>19</v>
      </c>
      <c r="D22" s="13">
        <v>33134.649999999994</v>
      </c>
      <c r="E22" s="14">
        <v>257772.45</v>
      </c>
      <c r="F22" s="14">
        <v>249277.28</v>
      </c>
      <c r="G22" s="14">
        <v>202404.52</v>
      </c>
      <c r="H22" s="20">
        <f t="shared" si="0"/>
        <v>41629.81999999998</v>
      </c>
      <c r="I22" s="23" t="s">
        <v>20</v>
      </c>
    </row>
    <row r="23" spans="3:9" ht="13.5" customHeight="1" thickBot="1">
      <c r="C23" s="12" t="s">
        <v>21</v>
      </c>
      <c r="D23" s="13">
        <v>1643.2099999999973</v>
      </c>
      <c r="E23" s="15">
        <v>11892.7</v>
      </c>
      <c r="F23" s="15">
        <v>11547.16</v>
      </c>
      <c r="G23" s="14">
        <f>+E23</f>
        <v>11892.7</v>
      </c>
      <c r="H23" s="20">
        <f t="shared" si="0"/>
        <v>1988.7499999999982</v>
      </c>
      <c r="I23" s="89" t="s">
        <v>22</v>
      </c>
    </row>
    <row r="24" spans="3:9" ht="13.5" customHeight="1" thickBot="1">
      <c r="C24" s="17" t="s">
        <v>23</v>
      </c>
      <c r="D24" s="13">
        <v>18750.02999999994</v>
      </c>
      <c r="E24" s="15">
        <f>149223.74-103.65</f>
        <v>149120.09</v>
      </c>
      <c r="F24" s="15">
        <v>142508.19</v>
      </c>
      <c r="G24" s="14">
        <f>+E24</f>
        <v>149120.09</v>
      </c>
      <c r="H24" s="20">
        <f t="shared" si="0"/>
        <v>25361.929999999935</v>
      </c>
      <c r="I24" s="23"/>
    </row>
    <row r="25" spans="3:9" ht="13.5" customHeight="1" thickBot="1">
      <c r="C25" s="12" t="s">
        <v>24</v>
      </c>
      <c r="D25" s="24">
        <v>6323.679999999993</v>
      </c>
      <c r="E25" s="15">
        <v>55507.35</v>
      </c>
      <c r="F25" s="15">
        <v>53590.39</v>
      </c>
      <c r="G25" s="14">
        <f>+E25</f>
        <v>55507.35</v>
      </c>
      <c r="H25" s="15">
        <f>+D25+E25-F25</f>
        <v>8240.639999999992</v>
      </c>
      <c r="I25" s="89" t="s">
        <v>62</v>
      </c>
    </row>
    <row r="26" spans="3:9" s="26" customFormat="1" ht="13.5" customHeight="1" thickBot="1">
      <c r="C26" s="12" t="s">
        <v>11</v>
      </c>
      <c r="D26" s="16">
        <f>SUM(D18:D25)</f>
        <v>314901.6800000002</v>
      </c>
      <c r="E26" s="16">
        <f>SUM(E18:E25)</f>
        <v>2368707.77</v>
      </c>
      <c r="F26" s="16">
        <f>SUM(F18:F25)</f>
        <v>2294167.8000000003</v>
      </c>
      <c r="G26" s="16">
        <f>SUM(G18:G25)</f>
        <v>2324475.9099999997</v>
      </c>
      <c r="H26" s="16">
        <f>SUM(H18:H25)</f>
        <v>389441.6499999998</v>
      </c>
      <c r="I26" s="25"/>
    </row>
    <row r="27" spans="3:9" ht="13.5" customHeight="1" thickBot="1">
      <c r="C27" s="101" t="s">
        <v>25</v>
      </c>
      <c r="D27" s="101"/>
      <c r="E27" s="101"/>
      <c r="F27" s="101"/>
      <c r="G27" s="101"/>
      <c r="H27" s="101"/>
      <c r="I27" s="101"/>
    </row>
    <row r="28" spans="3:9" ht="27.75" customHeight="1" thickBot="1">
      <c r="C28" s="90" t="s">
        <v>26</v>
      </c>
      <c r="D28" s="102" t="s">
        <v>27</v>
      </c>
      <c r="E28" s="103"/>
      <c r="F28" s="103"/>
      <c r="G28" s="103"/>
      <c r="H28" s="104"/>
      <c r="I28" s="27" t="s">
        <v>28</v>
      </c>
    </row>
    <row r="29" spans="3:8" ht="26.25" customHeight="1">
      <c r="C29" s="28" t="s">
        <v>71</v>
      </c>
      <c r="D29" s="28"/>
      <c r="E29" s="28"/>
      <c r="F29" s="28"/>
      <c r="G29" s="28"/>
      <c r="H29" s="29">
        <f>+H15+H26</f>
        <v>1009776.7799999992</v>
      </c>
    </row>
    <row r="30" spans="3:4" ht="15">
      <c r="C30" s="96"/>
      <c r="D30" s="96"/>
    </row>
    <row r="31" ht="12.75" customHeight="1">
      <c r="C31" s="97"/>
    </row>
    <row r="33" spans="4:6" ht="12.75">
      <c r="D33" s="98"/>
      <c r="E33" s="98"/>
      <c r="F33" s="98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14" t="s">
        <v>29</v>
      </c>
      <c r="B1" s="114"/>
      <c r="C1" s="114"/>
      <c r="D1" s="114"/>
      <c r="E1" s="114"/>
      <c r="F1" s="114"/>
      <c r="G1" s="114"/>
      <c r="H1" s="114"/>
      <c r="I1" s="114"/>
    </row>
    <row r="2" spans="1:9" ht="12.75">
      <c r="A2" s="114" t="s">
        <v>30</v>
      </c>
      <c r="B2" s="114"/>
      <c r="C2" s="114"/>
      <c r="D2" s="114"/>
      <c r="E2" s="114"/>
      <c r="F2" s="114"/>
      <c r="G2" s="114"/>
      <c r="H2" s="114"/>
      <c r="I2" s="114"/>
    </row>
    <row r="3" spans="1:9" ht="12.75">
      <c r="A3" s="114" t="s">
        <v>72</v>
      </c>
      <c r="B3" s="114"/>
      <c r="C3" s="114"/>
      <c r="D3" s="114"/>
      <c r="E3" s="114"/>
      <c r="F3" s="114"/>
      <c r="G3" s="114"/>
      <c r="H3" s="114"/>
      <c r="I3" s="114"/>
    </row>
    <row r="4" spans="1:9" ht="51">
      <c r="A4" s="91" t="s">
        <v>31</v>
      </c>
      <c r="B4" s="91" t="s">
        <v>73</v>
      </c>
      <c r="C4" s="92" t="s">
        <v>63</v>
      </c>
      <c r="D4" s="92" t="s">
        <v>32</v>
      </c>
      <c r="E4" s="92" t="s">
        <v>33</v>
      </c>
      <c r="F4" s="92" t="s">
        <v>34</v>
      </c>
      <c r="G4" s="92" t="s">
        <v>35</v>
      </c>
      <c r="H4" s="91" t="s">
        <v>74</v>
      </c>
      <c r="I4" s="91" t="s">
        <v>36</v>
      </c>
    </row>
    <row r="5" spans="1:9" ht="15">
      <c r="A5" s="93" t="s">
        <v>37</v>
      </c>
      <c r="B5" s="94">
        <v>137.42178</v>
      </c>
      <c r="C5" s="94">
        <v>35.86125</v>
      </c>
      <c r="D5" s="94">
        <v>214.98512</v>
      </c>
      <c r="E5" s="94">
        <v>207.80401</v>
      </c>
      <c r="F5" s="94">
        <v>2.16</v>
      </c>
      <c r="G5" s="94">
        <v>421.97411</v>
      </c>
      <c r="H5" s="94">
        <v>46.74397</v>
      </c>
      <c r="I5" s="94">
        <f>B5+D5+F5-G5</f>
        <v>-67.40720999999996</v>
      </c>
    </row>
    <row r="7" ht="1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9" spans="4:6" ht="12.75">
      <c r="D19" s="78"/>
      <c r="E19" s="78"/>
      <c r="F19" s="78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19.875" style="0" customWidth="1"/>
    <col min="3" max="3" width="34.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15" t="s">
        <v>86</v>
      </c>
      <c r="B1" s="115"/>
      <c r="C1" s="115"/>
      <c r="D1" s="115"/>
      <c r="E1" s="115"/>
      <c r="F1" s="115"/>
      <c r="G1" s="115"/>
      <c r="H1" s="31"/>
    </row>
    <row r="2" spans="1:7" ht="29.25" customHeight="1" thickBot="1">
      <c r="A2" s="116"/>
      <c r="B2" s="116"/>
      <c r="C2" s="116"/>
      <c r="D2" s="116"/>
      <c r="E2" s="116"/>
      <c r="F2" s="116"/>
      <c r="G2" s="116"/>
    </row>
    <row r="3" spans="1:8" ht="13.5" thickBot="1">
      <c r="A3" s="32"/>
      <c r="B3" s="33"/>
      <c r="C3" s="34"/>
      <c r="D3" s="33"/>
      <c r="E3" s="35"/>
      <c r="F3" s="117" t="s">
        <v>38</v>
      </c>
      <c r="G3" s="118"/>
      <c r="H3" s="36"/>
    </row>
    <row r="4" spans="1:8" ht="13.5" customHeight="1">
      <c r="A4" s="37" t="s">
        <v>39</v>
      </c>
      <c r="B4" s="38" t="s">
        <v>40</v>
      </c>
      <c r="C4" s="39" t="s">
        <v>41</v>
      </c>
      <c r="D4" s="38" t="s">
        <v>42</v>
      </c>
      <c r="E4" s="40" t="s">
        <v>43</v>
      </c>
      <c r="F4" s="41"/>
      <c r="G4" s="41"/>
      <c r="H4" s="42" t="s">
        <v>44</v>
      </c>
    </row>
    <row r="5" spans="1:8" ht="12.75">
      <c r="A5" s="37" t="s">
        <v>45</v>
      </c>
      <c r="B5" s="38"/>
      <c r="C5" s="39"/>
      <c r="D5" s="38" t="s">
        <v>46</v>
      </c>
      <c r="E5" s="43" t="s">
        <v>47</v>
      </c>
      <c r="F5" s="38" t="s">
        <v>48</v>
      </c>
      <c r="G5" s="38" t="s">
        <v>49</v>
      </c>
      <c r="H5" s="44"/>
    </row>
    <row r="6" spans="1:8" ht="12.75">
      <c r="A6" s="37"/>
      <c r="B6" s="38"/>
      <c r="C6" s="39"/>
      <c r="D6" s="38" t="s">
        <v>50</v>
      </c>
      <c r="E6" s="43"/>
      <c r="F6" s="38" t="s">
        <v>51</v>
      </c>
      <c r="G6" s="38" t="s">
        <v>52</v>
      </c>
      <c r="H6" s="45"/>
    </row>
    <row r="7" spans="1:8" ht="12.75">
      <c r="A7" s="46"/>
      <c r="B7" s="47"/>
      <c r="C7" s="48"/>
      <c r="D7" s="47"/>
      <c r="E7" s="49"/>
      <c r="F7" s="47"/>
      <c r="G7" s="38" t="s">
        <v>53</v>
      </c>
      <c r="H7" s="45"/>
    </row>
    <row r="8" spans="1:8" ht="13.5" thickBot="1">
      <c r="A8" s="50"/>
      <c r="B8" s="51"/>
      <c r="C8" s="52"/>
      <c r="D8" s="51"/>
      <c r="E8" s="53"/>
      <c r="F8" s="51"/>
      <c r="G8" s="51"/>
      <c r="H8" s="54"/>
    </row>
    <row r="9" spans="1:8" ht="12.75">
      <c r="A9" s="33"/>
      <c r="B9" s="35"/>
      <c r="C9" s="32"/>
      <c r="D9" s="33"/>
      <c r="E9" s="35"/>
      <c r="F9" s="35"/>
      <c r="G9" s="35"/>
      <c r="H9" s="55"/>
    </row>
    <row r="10" spans="1:8" ht="12.75">
      <c r="A10" s="38">
        <v>1</v>
      </c>
      <c r="B10" s="49" t="s">
        <v>54</v>
      </c>
      <c r="C10" s="95" t="s">
        <v>87</v>
      </c>
      <c r="D10" s="44" t="s">
        <v>88</v>
      </c>
      <c r="E10" s="56">
        <v>357</v>
      </c>
      <c r="F10" s="57">
        <v>43</v>
      </c>
      <c r="G10" s="57">
        <f>+E10-F10</f>
        <v>314</v>
      </c>
      <c r="H10" s="58"/>
    </row>
    <row r="11" spans="1:8" ht="12.75">
      <c r="A11" s="38"/>
      <c r="B11" s="49"/>
      <c r="C11" s="37" t="s">
        <v>55</v>
      </c>
      <c r="D11" s="44" t="s">
        <v>89</v>
      </c>
      <c r="E11" s="56">
        <v>36.108</v>
      </c>
      <c r="F11" s="57">
        <v>36.108</v>
      </c>
      <c r="G11" s="57">
        <f>+E11-F11</f>
        <v>0</v>
      </c>
      <c r="H11" s="58"/>
    </row>
    <row r="12" spans="1:8" ht="12.75">
      <c r="A12" s="38"/>
      <c r="B12" s="49"/>
      <c r="C12" s="37"/>
      <c r="D12" s="38"/>
      <c r="E12" s="59"/>
      <c r="F12" s="60"/>
      <c r="G12" s="57"/>
      <c r="H12" s="61"/>
    </row>
    <row r="13" spans="1:8" ht="12.75">
      <c r="A13" s="38"/>
      <c r="B13" s="49"/>
      <c r="C13" s="62" t="s">
        <v>56</v>
      </c>
      <c r="D13" s="63"/>
      <c r="E13" s="64">
        <f>SUM(E10:E12)</f>
        <v>393.108</v>
      </c>
      <c r="F13" s="64">
        <f>SUM(F10:F12)</f>
        <v>79.108</v>
      </c>
      <c r="G13" s="64">
        <f>SUM(G10:G12)</f>
        <v>314</v>
      </c>
      <c r="H13" s="58"/>
    </row>
    <row r="14" spans="1:8" ht="13.5" thickBot="1">
      <c r="A14" s="65"/>
      <c r="B14" s="66"/>
      <c r="C14" s="67"/>
      <c r="D14" s="68"/>
      <c r="E14" s="59"/>
      <c r="F14" s="59"/>
      <c r="G14" s="59"/>
      <c r="H14" s="61"/>
    </row>
    <row r="15" spans="1:8" ht="12.75">
      <c r="A15" s="33"/>
      <c r="B15" s="35"/>
      <c r="C15" s="69"/>
      <c r="D15" s="69"/>
      <c r="E15" s="70"/>
      <c r="F15" s="70"/>
      <c r="G15" s="70"/>
      <c r="H15" s="71"/>
    </row>
    <row r="16" spans="1:8" ht="12.75">
      <c r="A16" s="47"/>
      <c r="B16" s="72" t="s">
        <v>11</v>
      </c>
      <c r="C16" s="73"/>
      <c r="D16" s="73"/>
      <c r="E16" s="74">
        <f>E13</f>
        <v>393.108</v>
      </c>
      <c r="F16" s="74">
        <f>F13</f>
        <v>79.108</v>
      </c>
      <c r="G16" s="74">
        <f>G13</f>
        <v>314</v>
      </c>
      <c r="H16" s="74">
        <f>H13</f>
        <v>0</v>
      </c>
    </row>
    <row r="17" spans="1:8" ht="13.5" thickBot="1">
      <c r="A17" s="51"/>
      <c r="B17" s="53"/>
      <c r="C17" s="75"/>
      <c r="D17" s="75"/>
      <c r="E17" s="76"/>
      <c r="F17" s="76"/>
      <c r="G17" s="76"/>
      <c r="H17" s="77"/>
    </row>
    <row r="18" spans="1:8" ht="12.75">
      <c r="A18" s="78"/>
      <c r="B18" s="78"/>
      <c r="C18" s="79"/>
      <c r="D18" s="79"/>
      <c r="E18" s="80"/>
      <c r="F18" s="80"/>
      <c r="G18" s="80"/>
      <c r="H18" s="80"/>
    </row>
    <row r="19" spans="1:8" ht="12.75">
      <c r="A19" s="78"/>
      <c r="B19" s="78"/>
      <c r="C19" s="79"/>
      <c r="D19" s="79"/>
      <c r="E19" s="80"/>
      <c r="F19" s="80"/>
      <c r="G19" s="80"/>
      <c r="H19" s="80"/>
    </row>
    <row r="20" spans="1:7" ht="63.75" customHeight="1">
      <c r="A20" s="81" t="s">
        <v>57</v>
      </c>
      <c r="B20" s="81" t="s">
        <v>64</v>
      </c>
      <c r="C20" s="81" t="s">
        <v>90</v>
      </c>
      <c r="D20" s="81" t="s">
        <v>91</v>
      </c>
      <c r="E20" s="82" t="s">
        <v>58</v>
      </c>
      <c r="F20" s="81" t="s">
        <v>92</v>
      </c>
      <c r="G20" s="83"/>
    </row>
    <row r="21" spans="1:8" ht="15">
      <c r="A21" s="84">
        <v>1</v>
      </c>
      <c r="B21" s="85">
        <v>28916.620000000054</v>
      </c>
      <c r="C21" s="85">
        <v>274960.92</v>
      </c>
      <c r="D21" s="85">
        <v>268806.14</v>
      </c>
      <c r="E21" s="85">
        <v>45091.52</v>
      </c>
      <c r="F21" s="85">
        <f>+B21+C21-D21</f>
        <v>35071.40000000002</v>
      </c>
      <c r="G21" s="86"/>
      <c r="H21" s="80"/>
    </row>
    <row r="22" spans="1:8" ht="12.75">
      <c r="A22" s="78"/>
      <c r="B22" s="78"/>
      <c r="C22" s="79"/>
      <c r="D22" s="79"/>
      <c r="E22" s="80"/>
      <c r="F22" s="80"/>
      <c r="G22" s="80"/>
      <c r="H22" s="80"/>
    </row>
    <row r="23" spans="1:5" ht="90">
      <c r="A23" s="81" t="s">
        <v>57</v>
      </c>
      <c r="B23" s="81" t="s">
        <v>65</v>
      </c>
      <c r="C23" s="81" t="s">
        <v>93</v>
      </c>
      <c r="D23" s="81" t="s">
        <v>59</v>
      </c>
      <c r="E23" s="81" t="s">
        <v>94</v>
      </c>
    </row>
    <row r="24" spans="1:5" ht="15">
      <c r="A24" s="87">
        <v>1</v>
      </c>
      <c r="B24" s="88">
        <v>-319398.93</v>
      </c>
      <c r="C24" s="88">
        <f>+D21+E21</f>
        <v>313897.66000000003</v>
      </c>
      <c r="D24" s="88">
        <v>79108</v>
      </c>
      <c r="E24" s="88">
        <f>+B24+C24-D24</f>
        <v>-84609.26999999996</v>
      </c>
    </row>
    <row r="25" spans="1:5" ht="12.75">
      <c r="A25" s="78"/>
      <c r="B25" s="78"/>
      <c r="C25" s="79"/>
      <c r="D25" s="79"/>
      <c r="E25" s="8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2011-03-25T07:28:29Z</dcterms:created>
  <dcterms:modified xsi:type="dcterms:W3CDTF">2013-04-16T12:43:41Z</dcterms:modified>
  <cp:category/>
  <cp:version/>
  <cp:contentType/>
  <cp:contentStatus/>
</cp:coreProperties>
</file>