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<sst xmlns="http://schemas.openxmlformats.org/spreadsheetml/2006/main" count="81" uniqueCount="73">
  <si>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</si>
  <si>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</si>
  <si>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</si>
  <si>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</si>
  <si>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</si>
  <si>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</si>
  <si>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</si>
  <si>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</si>
  <si>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</si>
  <si>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</si>
  <si>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</si>
  <si>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</si>
  <si>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</si>
  <si>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</si>
  <si>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</si>
  <si>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</si>
  <si>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</si>
  <si>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</si>
  <si>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</si>
  <si>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</si>
  <si>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</si>
  <si>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</si>
  <si>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</si>
  <si>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</si>
  <si>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</si>
  <si>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</si>
  <si>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</si>
  <si>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</si>
  <si>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</si>
  <si>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</si>
  <si>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</si>
  <si>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</si>
  <si>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</si>
  <si>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</si>
  <si>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</si>
  <si>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</si>
  <si>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</si>
  <si>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№ п/п</t>
  </si>
  <si>
    <t>Доля МО Сертолово, руб.</t>
  </si>
  <si>
    <t>Израсходованно, руб.</t>
  </si>
  <si>
    <t xml:space="preserve"> ООО"ЦБИ",  ОАО "Сертоловский Водоканал"</t>
  </si>
  <si>
    <t>ООО "Уют-Сервис", договор управления № Н/2008-9 от 01.05.2008г.</t>
  </si>
  <si>
    <t>ООО "СЗЛК", ООО ИЦ "Ликон", ОАО "ПСК"</t>
  </si>
  <si>
    <t xml:space="preserve"> ООО"Технострой-3"</t>
  </si>
  <si>
    <t>Остаток на 01.01.2011г., тыс.руб. (получено)</t>
  </si>
  <si>
    <t>Задолженность населения на 01.01.2012г., руб.</t>
  </si>
  <si>
    <t>Остаток средств  на лицевом счете на 01.01.2012г., руб.</t>
  </si>
  <si>
    <t>имущества жилого дома № 7 по ул. Заречная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</si>
  <si>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</si>
  <si>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</si>
  <si>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</si>
  <si>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</si>
  <si>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</si>
  <si>
    <t>№ 7 по ул. Заречная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</si>
  <si>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</si>
  <si>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</si>
  <si>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175,65</t>
    </r>
    <r>
      <rPr>
        <sz val="10"/>
        <rFont val="Arial Cyr"/>
        <family val="0"/>
      </rPr>
      <t xml:space="preserve"> тыс.рублей, в том числе:</t>
    </r>
  </si>
  <si>
    <t>очистка кровли от снега и наледи - 72,89 т.р.</t>
  </si>
  <si>
    <t>ремонт ЦО, ГВС, ХВС - 10,28 т.р.</t>
  </si>
  <si>
    <t>замеры сопротивления изоляции - 39,80 т.р.</t>
  </si>
  <si>
    <t>косметический ремонт подъезда - 32,17 т.р.</t>
  </si>
  <si>
    <t>уборка подвала от ТБО и КГО - 3,80 т.р.</t>
  </si>
  <si>
    <t>установка решеток в тепловом пункте - 8,40 т.р.</t>
  </si>
  <si>
    <t>ремонт канализационных вытяжек на кровле - 4,50 т.р.</t>
  </si>
  <si>
    <t>смена замка навесного, петель дверных - 1.83 т.р.</t>
  </si>
  <si>
    <t>покраска дверей - 1.00 т.р.</t>
  </si>
  <si>
    <t>смена автомат.выключателей, ламп - 0.98 т.р.</t>
  </si>
  <si>
    <t>Отчет о реализации программы капитального ремонта жилого фонда ООО "УЮТ-СЕРВИС" за период с 01 января 2012г. по 31 декабря 2012г.  по адресу г.Сертолово, ул.Заречная, д. 7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</si>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</sst>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4" fontId="18" fillId="0" borderId="1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18" fillId="0" borderId="1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right" vertical="top" wrapText="1"/>
    </xf>
    <xf numFmtId="4" fontId="9" fillId="0" borderId="16" xfId="0" applyNumberFormat="1" applyFont="1" applyFill="1" applyBorder="1" applyAlignment="1">
      <alignment vertical="top" wrapText="1"/>
    </xf>
    <xf numFmtId="4" fontId="8" fillId="0" borderId="16" xfId="0" applyNumberFormat="1" applyFont="1" applyFill="1" applyBorder="1" applyAlignment="1">
      <alignment vertical="top" wrapText="1"/>
    </xf>
    <xf numFmtId="4" fontId="3" fillId="0" borderId="16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right" vertical="top" wrapText="1"/>
    </xf>
    <xf numFmtId="4" fontId="9" fillId="0" borderId="13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6" xfId="0" applyNumberFormat="1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9" fillId="0" borderId="0" xfId="0" applyNumberFormat="1" applyFont="1" applyFill="1" applyAlignment="1">
      <alignment/>
    </xf>
    <xf numFmtId="0" fontId="12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D30" sqref="D30"/>
    </sheetView>
  </sheetViews>
  <sheetFormatPr defaultColWidth="9.00390625" defaultRowHeight="12.75"/>
  <cols>
    <col min="1" max="1" width="3.375" style="12" hidden="1" customWidth="1"/>
    <col min="2" max="2" width="9.125" style="12" hidden="1" customWidth="1"/>
    <col min="3" max="3" width="30.75390625" style="43" customWidth="1"/>
    <col min="4" max="4" width="14.375" style="43" customWidth="1"/>
    <col min="5" max="5" width="11.875" style="43" customWidth="1"/>
    <col min="6" max="6" width="13.25390625" style="43" customWidth="1"/>
    <col min="7" max="7" width="11.875" style="43" customWidth="1"/>
    <col min="8" max="8" width="14.375" style="43" customWidth="1"/>
    <col min="9" max="9" width="33.375" style="43" customWidth="1"/>
    <col min="10" max="16384" width="9.125" style="12" customWidth="1"/>
  </cols>
  <sheetData>
    <row r="1" spans="3:9" ht="12.75" customHeight="1" hidden="1">
      <c r="C1" s="13"/>
      <c r="D1" s="13"/>
      <c r="E1" s="13"/>
      <c r="F1" s="13"/>
      <c r="G1" s="13"/>
      <c r="H1" s="13"/>
      <c r="I1" s="13"/>
    </row>
    <row r="2" spans="3:9" ht="13.5" customHeight="1" hidden="1" thickBot="1">
      <c r="C2" s="13"/>
      <c r="D2" s="13"/>
      <c r="E2" s="13" t="s">
        <v>0</v>
      </c>
      <c r="F2" s="13"/>
      <c r="G2" s="13"/>
      <c r="H2" s="13"/>
      <c r="I2" s="13"/>
    </row>
    <row r="3" spans="3:9" ht="13.5" customHeight="1" hidden="1" thickBot="1">
      <c r="C3" s="14"/>
      <c r="D3" s="15"/>
      <c r="E3" s="16"/>
      <c r="F3" s="16"/>
      <c r="G3" s="16"/>
      <c r="H3" s="16"/>
      <c r="I3" s="17"/>
    </row>
    <row r="4" spans="3:9" ht="12.75" customHeight="1" hidden="1">
      <c r="C4" s="18"/>
      <c r="D4" s="18"/>
      <c r="E4" s="19"/>
      <c r="F4" s="19"/>
      <c r="G4" s="19"/>
      <c r="H4" s="19"/>
      <c r="I4" s="19"/>
    </row>
    <row r="5" spans="3:9" ht="14.25">
      <c r="C5" s="57" t="s">
        <v>1</v>
      </c>
      <c r="D5" s="57"/>
      <c r="E5" s="57"/>
      <c r="F5" s="57"/>
      <c r="G5" s="57"/>
      <c r="H5" s="57"/>
      <c r="I5" s="57"/>
    </row>
    <row r="6" spans="3:9" ht="12.75">
      <c r="C6" s="58" t="s">
        <v>2</v>
      </c>
      <c r="D6" s="58"/>
      <c r="E6" s="58"/>
      <c r="F6" s="58"/>
      <c r="G6" s="58"/>
      <c r="H6" s="58"/>
      <c r="I6" s="58"/>
    </row>
    <row r="7" spans="3:9" ht="12.75">
      <c r="C7" s="58" t="s">
        <v>47</v>
      </c>
      <c r="D7" s="58"/>
      <c r="E7" s="58"/>
      <c r="F7" s="58"/>
      <c r="G7" s="58"/>
      <c r="H7" s="58"/>
      <c r="I7" s="58"/>
    </row>
    <row r="8" spans="3:9" ht="6" customHeight="1" thickBot="1">
      <c r="C8" s="59"/>
      <c r="D8" s="59"/>
      <c r="E8" s="59"/>
      <c r="F8" s="59"/>
      <c r="G8" s="59"/>
      <c r="H8" s="59"/>
      <c r="I8" s="59"/>
    </row>
    <row r="9" spans="3:9" ht="50.25" customHeight="1" thickBot="1">
      <c r="C9" s="20" t="s">
        <v>3</v>
      </c>
      <c r="D9" s="21" t="s">
        <v>48</v>
      </c>
      <c r="E9" s="22" t="s">
        <v>49</v>
      </c>
      <c r="F9" s="22" t="s">
        <v>50</v>
      </c>
      <c r="G9" s="22" t="s">
        <v>4</v>
      </c>
      <c r="H9" s="22" t="s">
        <v>51</v>
      </c>
      <c r="I9" s="21" t="s">
        <v>5</v>
      </c>
    </row>
    <row r="10" spans="3:9" ht="13.5" customHeight="1" thickBot="1">
      <c r="C10" s="60" t="s">
        <v>6</v>
      </c>
      <c r="D10" s="61"/>
      <c r="E10" s="61"/>
      <c r="F10" s="61"/>
      <c r="G10" s="61"/>
      <c r="H10" s="61"/>
      <c r="I10" s="62"/>
    </row>
    <row r="11" spans="3:9" ht="13.5" customHeight="1" thickBot="1">
      <c r="C11" s="23" t="s">
        <v>7</v>
      </c>
      <c r="D11" s="24">
        <v>159026.79000000004</v>
      </c>
      <c r="E11" s="25">
        <f>1122988.4+58107.3</f>
        <v>1181095.7</v>
      </c>
      <c r="F11" s="25">
        <f>1160714.83+592.94</f>
        <v>1161307.77</v>
      </c>
      <c r="G11" s="25">
        <v>1309377.12</v>
      </c>
      <c r="H11" s="25">
        <f>+D11+E11-F11</f>
        <v>178814.71999999997</v>
      </c>
      <c r="I11" s="63" t="s">
        <v>40</v>
      </c>
    </row>
    <row r="12" spans="3:9" ht="13.5" customHeight="1" thickBot="1">
      <c r="C12" s="23" t="s">
        <v>8</v>
      </c>
      <c r="D12" s="24">
        <v>91370.44000000006</v>
      </c>
      <c r="E12" s="26">
        <f>340628.59-17160.68</f>
        <v>323467.91000000003</v>
      </c>
      <c r="F12" s="26">
        <f>308970.57</f>
        <v>308970.57</v>
      </c>
      <c r="G12" s="25">
        <v>305895.28</v>
      </c>
      <c r="H12" s="25">
        <f>+D12+E12-F12</f>
        <v>105867.78000000009</v>
      </c>
      <c r="I12" s="64"/>
    </row>
    <row r="13" spans="3:9" ht="13.5" customHeight="1" thickBot="1">
      <c r="C13" s="23" t="s">
        <v>9</v>
      </c>
      <c r="D13" s="24">
        <v>45310.97</v>
      </c>
      <c r="E13" s="26">
        <f>129493.82-4584.13+58170.39-1782.69</f>
        <v>181297.39</v>
      </c>
      <c r="F13" s="26">
        <f>113330.68+64265.7</f>
        <v>177596.38</v>
      </c>
      <c r="G13" s="25">
        <f>+E13</f>
        <v>181297.39</v>
      </c>
      <c r="H13" s="25">
        <f>+D13+E13-F13</f>
        <v>49011.98000000001</v>
      </c>
      <c r="I13" s="64"/>
    </row>
    <row r="14" spans="3:9" ht="13.5" customHeight="1" thickBot="1">
      <c r="C14" s="23" t="s">
        <v>10</v>
      </c>
      <c r="D14" s="24">
        <v>23885.49000000002</v>
      </c>
      <c r="E14" s="26">
        <f>43624.96-2208.14+19594.25-530.8+40627.54-3602.99</f>
        <v>97504.81999999999</v>
      </c>
      <c r="F14" s="26">
        <f>37414.55+21647.58+36059.92</f>
        <v>95122.05</v>
      </c>
      <c r="G14" s="25">
        <f>+E14</f>
        <v>97504.81999999999</v>
      </c>
      <c r="H14" s="25">
        <f>+D14+E14-F14</f>
        <v>26268.26000000001</v>
      </c>
      <c r="I14" s="65"/>
    </row>
    <row r="15" spans="3:9" ht="13.5" customHeight="1" thickBot="1">
      <c r="C15" s="23" t="s">
        <v>11</v>
      </c>
      <c r="D15" s="27">
        <f>SUM(D11:D14)</f>
        <v>319593.69000000006</v>
      </c>
      <c r="E15" s="27">
        <f>SUM(E11:E14)</f>
        <v>1783365.82</v>
      </c>
      <c r="F15" s="27">
        <f>SUM(F11:F14)</f>
        <v>1742996.7700000003</v>
      </c>
      <c r="G15" s="27">
        <f>SUM(G11:G14)</f>
        <v>1894074.61</v>
      </c>
      <c r="H15" s="27">
        <f>SUM(H11:H14)</f>
        <v>359962.7400000001</v>
      </c>
      <c r="I15" s="28"/>
    </row>
    <row r="16" spans="3:9" ht="13.5" customHeight="1" thickBot="1">
      <c r="C16" s="61" t="s">
        <v>12</v>
      </c>
      <c r="D16" s="61"/>
      <c r="E16" s="61"/>
      <c r="F16" s="61"/>
      <c r="G16" s="61"/>
      <c r="H16" s="61"/>
      <c r="I16" s="61"/>
    </row>
    <row r="17" spans="3:9" ht="38.25" customHeight="1" thickBot="1">
      <c r="C17" s="29" t="s">
        <v>3</v>
      </c>
      <c r="D17" s="21" t="s">
        <v>48</v>
      </c>
      <c r="E17" s="22" t="s">
        <v>49</v>
      </c>
      <c r="F17" s="22" t="s">
        <v>50</v>
      </c>
      <c r="G17" s="22" t="s">
        <v>4</v>
      </c>
      <c r="H17" s="22" t="s">
        <v>51</v>
      </c>
      <c r="I17" s="30" t="s">
        <v>13</v>
      </c>
    </row>
    <row r="18" spans="3:9" ht="13.5" customHeight="1" thickBot="1">
      <c r="C18" s="20" t="s">
        <v>14</v>
      </c>
      <c r="D18" s="31">
        <v>91620.28000000003</v>
      </c>
      <c r="E18" s="32">
        <f>660543.99-223.93</f>
        <v>660320.0599999999</v>
      </c>
      <c r="F18" s="32">
        <f>651639.99+358.22</f>
        <v>651998.21</v>
      </c>
      <c r="G18" s="32">
        <f>+E18</f>
        <v>660320.0599999999</v>
      </c>
      <c r="H18" s="32">
        <f>+D18+E18-F18</f>
        <v>99942.13</v>
      </c>
      <c r="I18" s="51" t="s">
        <v>41</v>
      </c>
    </row>
    <row r="19" spans="3:10" ht="14.25" customHeight="1" thickBot="1">
      <c r="C19" s="23" t="s">
        <v>15</v>
      </c>
      <c r="D19" s="24">
        <v>23892.59999999999</v>
      </c>
      <c r="E19" s="25">
        <f>122369.73-46.68</f>
        <v>122323.05</v>
      </c>
      <c r="F19" s="25">
        <f>121458.3+60.26</f>
        <v>121518.56</v>
      </c>
      <c r="G19" s="32">
        <v>175646.2</v>
      </c>
      <c r="H19" s="32">
        <f aca="true" t="shared" si="0" ref="H19:H25">+D19+E19-F19</f>
        <v>24697.089999999997</v>
      </c>
      <c r="I19" s="52"/>
      <c r="J19" s="33"/>
    </row>
    <row r="20" spans="3:9" ht="13.5" customHeight="1" thickBot="1">
      <c r="C20" s="29" t="s">
        <v>16</v>
      </c>
      <c r="D20" s="34">
        <v>25655.430000000022</v>
      </c>
      <c r="E20" s="25">
        <f>200805.36-72.14</f>
        <v>200733.21999999997</v>
      </c>
      <c r="F20" s="25">
        <v>198647.52</v>
      </c>
      <c r="G20" s="32"/>
      <c r="H20" s="32">
        <f t="shared" si="0"/>
        <v>27741.130000000005</v>
      </c>
      <c r="I20" s="35"/>
    </row>
    <row r="21" spans="3:9" ht="12.75" customHeight="1" hidden="1">
      <c r="C21" s="23" t="s">
        <v>17</v>
      </c>
      <c r="D21" s="24">
        <v>0</v>
      </c>
      <c r="E21" s="25"/>
      <c r="F21" s="25"/>
      <c r="G21" s="32">
        <f>+E21</f>
        <v>0</v>
      </c>
      <c r="H21" s="32">
        <f t="shared" si="0"/>
        <v>0</v>
      </c>
      <c r="I21" s="36" t="s">
        <v>42</v>
      </c>
    </row>
    <row r="22" spans="3:9" ht="13.5" customHeight="1" thickBot="1">
      <c r="C22" s="23" t="s">
        <v>18</v>
      </c>
      <c r="D22" s="24">
        <v>19766.78</v>
      </c>
      <c r="E22" s="25">
        <f>146697.53-50.78</f>
        <v>146646.75</v>
      </c>
      <c r="F22" s="25">
        <f>144359.22+78.29</f>
        <v>144437.51</v>
      </c>
      <c r="G22" s="32">
        <v>230026.68</v>
      </c>
      <c r="H22" s="32">
        <f t="shared" si="0"/>
        <v>21976.01999999999</v>
      </c>
      <c r="I22" s="36" t="s">
        <v>19</v>
      </c>
    </row>
    <row r="23" spans="3:9" ht="13.5" customHeight="1" thickBot="1">
      <c r="C23" s="23" t="s">
        <v>20</v>
      </c>
      <c r="D23" s="24">
        <v>3862.4300000000003</v>
      </c>
      <c r="E23" s="26">
        <f>26228.29-8.77</f>
        <v>26219.52</v>
      </c>
      <c r="F23" s="26">
        <f>25964.3+14.4</f>
        <v>25978.7</v>
      </c>
      <c r="G23" s="32">
        <f>+E23</f>
        <v>26219.52</v>
      </c>
      <c r="H23" s="32">
        <f t="shared" si="0"/>
        <v>4103.25</v>
      </c>
      <c r="I23" s="37" t="s">
        <v>21</v>
      </c>
    </row>
    <row r="24" spans="3:9" ht="13.5" customHeight="1" thickBot="1">
      <c r="C24" s="29" t="s">
        <v>22</v>
      </c>
      <c r="D24" s="24">
        <v>11570.86999999998</v>
      </c>
      <c r="E24" s="26">
        <f>88356.99-29.97</f>
        <v>88327.02</v>
      </c>
      <c r="F24" s="26">
        <f>85907.37+33.66</f>
        <v>85941.03</v>
      </c>
      <c r="G24" s="32">
        <f>+E24</f>
        <v>88327.02</v>
      </c>
      <c r="H24" s="32">
        <f t="shared" si="0"/>
        <v>13956.859999999986</v>
      </c>
      <c r="I24" s="36"/>
    </row>
    <row r="25" spans="3:9" ht="13.5" customHeight="1" thickBot="1">
      <c r="C25" s="23" t="s">
        <v>23</v>
      </c>
      <c r="D25" s="24">
        <v>5217.510000000002</v>
      </c>
      <c r="E25" s="26">
        <f>33458.17-11.6</f>
        <v>33446.57</v>
      </c>
      <c r="F25" s="26">
        <f>33108.07+17.88</f>
        <v>33125.95</v>
      </c>
      <c r="G25" s="32">
        <f>+E25</f>
        <v>33446.57</v>
      </c>
      <c r="H25" s="32">
        <f t="shared" si="0"/>
        <v>5538.130000000005</v>
      </c>
      <c r="I25" s="37" t="s">
        <v>43</v>
      </c>
    </row>
    <row r="26" spans="3:9" s="38" customFormat="1" ht="13.5" customHeight="1" thickBot="1">
      <c r="C26" s="23" t="s">
        <v>11</v>
      </c>
      <c r="D26" s="27">
        <f>SUM(D18:D25)</f>
        <v>181585.90000000002</v>
      </c>
      <c r="E26" s="27">
        <f>SUM(E18:E25)</f>
        <v>1278016.1900000002</v>
      </c>
      <c r="F26" s="27">
        <f>SUM(F18:F25)</f>
        <v>1261647.48</v>
      </c>
      <c r="G26" s="27">
        <f>SUM(G18:G25)</f>
        <v>1213986.05</v>
      </c>
      <c r="H26" s="27">
        <f>SUM(H18:H25)</f>
        <v>197954.61</v>
      </c>
      <c r="I26" s="35"/>
    </row>
    <row r="27" spans="3:9" ht="13.5" customHeight="1" thickBot="1">
      <c r="C27" s="53" t="s">
        <v>24</v>
      </c>
      <c r="D27" s="53"/>
      <c r="E27" s="53"/>
      <c r="F27" s="53"/>
      <c r="G27" s="53"/>
      <c r="H27" s="53"/>
      <c r="I27" s="53"/>
    </row>
    <row r="28" spans="3:9" ht="25.5" customHeight="1" thickBot="1">
      <c r="C28" s="39" t="s">
        <v>25</v>
      </c>
      <c r="D28" s="54" t="s">
        <v>26</v>
      </c>
      <c r="E28" s="55"/>
      <c r="F28" s="55"/>
      <c r="G28" s="55"/>
      <c r="H28" s="56"/>
      <c r="I28" s="40" t="s">
        <v>27</v>
      </c>
    </row>
    <row r="29" spans="3:8" ht="26.25" customHeight="1">
      <c r="C29" s="41" t="s">
        <v>52</v>
      </c>
      <c r="D29" s="41"/>
      <c r="E29" s="41"/>
      <c r="F29" s="41"/>
      <c r="G29" s="41"/>
      <c r="H29" s="42">
        <f>+H15+H26</f>
        <v>557917.3500000001</v>
      </c>
    </row>
    <row r="30" spans="3:4" ht="15">
      <c r="C30" s="48"/>
      <c r="D30" s="48"/>
    </row>
    <row r="31" ht="12.75" customHeight="1">
      <c r="C31" s="49"/>
    </row>
    <row r="32" spans="3:8" ht="12.75">
      <c r="C32" s="12"/>
      <c r="D32" s="12"/>
      <c r="E32" s="12"/>
      <c r="F32" s="12"/>
      <c r="G32" s="12"/>
      <c r="H32" s="12"/>
    </row>
    <row r="33" spans="3:6" ht="15" customHeight="1">
      <c r="C33" s="48"/>
      <c r="D33" s="50"/>
      <c r="E33" s="50"/>
      <c r="F33" s="50"/>
    </row>
  </sheetData>
  <sheetProtection/>
  <mergeCells count="10">
    <mergeCell ref="I18:I19"/>
    <mergeCell ref="C27:I27"/>
    <mergeCell ref="D28:H28"/>
    <mergeCell ref="C5:I5"/>
    <mergeCell ref="C7:I7"/>
    <mergeCell ref="C8:I8"/>
    <mergeCell ref="C10:I10"/>
    <mergeCell ref="I11:I14"/>
    <mergeCell ref="C16:I16"/>
    <mergeCell ref="C6:I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120" zoomScaleSheetLayoutView="120" zoomScalePageLayoutView="0" workbookViewId="0" topLeftCell="A1">
      <selection activeCell="B5" sqref="B5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66" t="s">
        <v>28</v>
      </c>
      <c r="B1" s="66"/>
      <c r="C1" s="66"/>
      <c r="D1" s="66"/>
      <c r="E1" s="66"/>
      <c r="F1" s="66"/>
      <c r="G1" s="66"/>
      <c r="H1" s="66"/>
      <c r="I1" s="66"/>
    </row>
    <row r="2" spans="1:9" ht="12.75">
      <c r="A2" s="66" t="s">
        <v>29</v>
      </c>
      <c r="B2" s="66"/>
      <c r="C2" s="66"/>
      <c r="D2" s="66"/>
      <c r="E2" s="66"/>
      <c r="F2" s="66"/>
      <c r="G2" s="66"/>
      <c r="H2" s="66"/>
      <c r="I2" s="66"/>
    </row>
    <row r="3" spans="1:9" ht="12.75">
      <c r="A3" s="66" t="s">
        <v>53</v>
      </c>
      <c r="B3" s="66"/>
      <c r="C3" s="66"/>
      <c r="D3" s="66"/>
      <c r="E3" s="66"/>
      <c r="F3" s="66"/>
      <c r="G3" s="66"/>
      <c r="H3" s="66"/>
      <c r="I3" s="66"/>
    </row>
    <row r="4" spans="1:9" ht="51">
      <c r="A4" s="44" t="s">
        <v>30</v>
      </c>
      <c r="B4" s="44" t="s">
        <v>54</v>
      </c>
      <c r="C4" s="45" t="s">
        <v>44</v>
      </c>
      <c r="D4" s="45" t="s">
        <v>31</v>
      </c>
      <c r="E4" s="45" t="s">
        <v>32</v>
      </c>
      <c r="F4" s="44" t="s">
        <v>33</v>
      </c>
      <c r="G4" s="44" t="s">
        <v>34</v>
      </c>
      <c r="H4" s="44" t="s">
        <v>55</v>
      </c>
      <c r="I4" s="44" t="s">
        <v>35</v>
      </c>
    </row>
    <row r="5" spans="1:9" ht="15">
      <c r="A5" s="46" t="s">
        <v>36</v>
      </c>
      <c r="B5" s="47">
        <v>121.52108000000001</v>
      </c>
      <c r="C5" s="47">
        <v>73.6117</v>
      </c>
      <c r="D5" s="47">
        <v>122.32305</v>
      </c>
      <c r="E5" s="47">
        <v>121.51856</v>
      </c>
      <c r="F5" s="47">
        <v>2.16</v>
      </c>
      <c r="G5" s="47">
        <v>175.6462</v>
      </c>
      <c r="H5" s="47">
        <v>24.69709</v>
      </c>
      <c r="I5" s="47">
        <f>B5+D5+F5-G5</f>
        <v>70.35793000000001</v>
      </c>
    </row>
    <row r="7" ht="15">
      <c r="A7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62</v>
      </c>
    </row>
    <row r="14" ht="12.75">
      <c r="A14" t="s">
        <v>63</v>
      </c>
    </row>
    <row r="15" ht="12.75">
      <c r="A15" t="s">
        <v>64</v>
      </c>
    </row>
    <row r="16" ht="12.75">
      <c r="A16" t="s">
        <v>65</v>
      </c>
    </row>
    <row r="17" ht="12.75">
      <c r="A17" t="s">
        <v>66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1" spans="1:7" ht="27" customHeight="1">
      <c r="A1" s="67" t="s">
        <v>67</v>
      </c>
      <c r="B1" s="68"/>
      <c r="C1" s="68"/>
      <c r="D1" s="68"/>
      <c r="E1" s="68"/>
      <c r="F1" s="68"/>
      <c r="G1" s="68"/>
    </row>
    <row r="2" spans="1:7" ht="29.25" customHeight="1">
      <c r="A2" s="68"/>
      <c r="B2" s="68"/>
      <c r="C2" s="68"/>
      <c r="D2" s="68"/>
      <c r="E2" s="68"/>
      <c r="F2" s="68"/>
      <c r="G2" s="68"/>
    </row>
    <row r="4" spans="1:7" ht="63.75" customHeight="1">
      <c r="A4" s="3" t="s">
        <v>37</v>
      </c>
      <c r="B4" s="3" t="s">
        <v>45</v>
      </c>
      <c r="C4" s="3" t="s">
        <v>68</v>
      </c>
      <c r="D4" s="3" t="s">
        <v>69</v>
      </c>
      <c r="E4" s="4" t="s">
        <v>38</v>
      </c>
      <c r="F4" s="3" t="s">
        <v>70</v>
      </c>
      <c r="G4" s="5"/>
    </row>
    <row r="5" spans="1:7" ht="15">
      <c r="A5" s="6">
        <v>1</v>
      </c>
      <c r="B5" s="7">
        <v>25655.430000000022</v>
      </c>
      <c r="C5" s="7">
        <v>200733.22</v>
      </c>
      <c r="D5" s="7">
        <v>198647.52</v>
      </c>
      <c r="E5" s="7">
        <v>15367.8</v>
      </c>
      <c r="F5" s="7">
        <f>+B5+C5-D5</f>
        <v>27741.130000000034</v>
      </c>
      <c r="G5" s="8"/>
    </row>
    <row r="7" spans="1:5" ht="90">
      <c r="A7" s="3" t="s">
        <v>37</v>
      </c>
      <c r="B7" s="3" t="s">
        <v>46</v>
      </c>
      <c r="C7" s="3" t="s">
        <v>71</v>
      </c>
      <c r="D7" s="3" t="s">
        <v>39</v>
      </c>
      <c r="E7" s="3" t="s">
        <v>72</v>
      </c>
    </row>
    <row r="8" spans="1:5" ht="15">
      <c r="A8" s="9">
        <v>1</v>
      </c>
      <c r="B8" s="10">
        <v>159595.49</v>
      </c>
      <c r="C8" s="10">
        <f>+D5+E5</f>
        <v>214015.31999999998</v>
      </c>
      <c r="D8" s="10">
        <v>0</v>
      </c>
      <c r="E8" s="10">
        <f>+B8+C8-D8</f>
        <v>373610.80999999994</v>
      </c>
    </row>
    <row r="9" spans="1:5" ht="12.75">
      <c r="A9" s="1"/>
      <c r="B9" s="1"/>
      <c r="C9" s="11"/>
      <c r="D9" s="11"/>
      <c r="E9" s="2"/>
    </row>
  </sheetData>
  <sheetProtection/>
  <mergeCells count="1">
    <mergeCell ref="A1:G2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2011-03-25T07:14:17Z</dcterms:created>
  <dcterms:modified xsi:type="dcterms:W3CDTF">2013-04-16T12:50:23Z</dcterms:modified>
  <cp:category/>
  <cp:version/>
  <cp:contentType/>
  <cp:contentStatus/>
</cp:coreProperties>
</file>