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" yWindow="132" windowWidth="12420" windowHeight="8736" activeTab="0"/>
  </bookViews>
  <sheets>
    <sheet name="общ" sheetId="1" r:id="rId1"/>
    <sheet name="тек" sheetId="2" r:id="rId2"/>
    <sheet name="кап" sheetId="3" r:id="rId3"/>
  </sheets>
  <definedNames>
    <definedName name="_xlnm.Print_Titles" localSheetId="2">'кап'!$3:$8</definedName>
  </definedNames>
  <calcPr fullCalcOnLoad="1"/>
</workbook>
</file>

<file path=xl/sharedStrings.xml><?xml version="1.0" encoding="utf-8"?>
<sst xmlns="http://schemas.openxmlformats.org/spreadsheetml/2006/main" count="120" uniqueCount="109">
  <si>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</si>
  <si>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</si>
  <si>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</si>
  <si>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имущества жилого дома № 4  по ул. Молодцова с 01.01.2013г. по 31.12.2013г.</t>
  </si>
  <si>
    <t>наименование</t>
  </si>
  <si>
    <t>Задолженность населения на 01.01.2013г. (руб.)</t>
  </si>
  <si>
    <t>Начислено населению за 2013г. (руб.)</t>
  </si>
  <si>
    <t>Поступило в счет оплаты в 2013г. (руб.)</t>
  </si>
  <si>
    <t>Перечислено поставщику услуг</t>
  </si>
  <si>
    <t>Задолженность населения на 01.01.2014г. (руб.)</t>
  </si>
  <si>
    <t>Наименование поставщика</t>
  </si>
  <si>
    <t>Коммунальные услуги</t>
  </si>
  <si>
    <t>Отопление</t>
  </si>
  <si>
    <t>ООО"ТСК", ООО "АНВ Сертолово", ООО "Сертоловский Водоканал"</t>
  </si>
  <si>
    <t>Горячее водоснабжение</t>
  </si>
  <si>
    <t>Холодное водоснабжение</t>
  </si>
  <si>
    <t>Водоотведение</t>
  </si>
  <si>
    <t>ОДН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</si>
  <si>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</si>
  <si>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</si>
  <si>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</si>
  <si>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</si>
  <si>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ООО "Уют-Сервис", договор управления № Н/2011-110 от 01.11.2011г.</t>
  </si>
  <si>
    <t>Текущий ремонт</t>
  </si>
  <si>
    <t>Капитальный ремонт</t>
  </si>
  <si>
    <t>Лифт</t>
  </si>
  <si>
    <t>ООО "СЗЛК", ООО ИЦ "Ликон", ОАО "ПСК"</t>
  </si>
  <si>
    <t>Вывоз ТБО и  КГО</t>
  </si>
  <si>
    <t xml:space="preserve"> ООО"Экотранс"</t>
  </si>
  <si>
    <t>т/о внутридомового газ/ оборудования</t>
  </si>
  <si>
    <t>ОАО "Леноблгаз"</t>
  </si>
  <si>
    <t>услуги расчетно-кассовой службы</t>
  </si>
  <si>
    <t>т/о узлов учета теп/энергии</t>
  </si>
  <si>
    <t xml:space="preserve"> ООО"Технострой-3"</t>
  </si>
  <si>
    <t>Прочие поступления</t>
  </si>
  <si>
    <t>Размещение Интернет оборудования</t>
  </si>
  <si>
    <t xml:space="preserve">Поступило от ООО "Домашние сети" за размещение интернет оборудования 4320,00 руб. </t>
  </si>
  <si>
    <t>ООО "Домашние сети"</t>
  </si>
  <si>
    <t>ИП Красивичев А.П.</t>
  </si>
  <si>
    <t xml:space="preserve">Поступило от ИП Красивичев А.П. за управление и содержание общедомового имущества, и за сбор ТБО 8053,56 руб. </t>
  </si>
  <si>
    <t>ООО "Стрелец Сервис"</t>
  </si>
  <si>
    <t xml:space="preserve">Поступило от ООО "Стрелец Сервис" за управление и содержание общедомового имущества, и за сбор ТБО 6697.33 руб. </t>
  </si>
  <si>
    <t>Общая задолженность по дому  на 01.01.2014г.</t>
  </si>
  <si>
    <t>Надеемся на дальнейшее сотрудничество. Администрация ООО "УЮТ-СЕРВИС"</t>
  </si>
  <si>
    <t>ОТЧЕТ</t>
  </si>
  <si>
    <t>по выполнению плана текущего ремонта жилого дома</t>
  </si>
  <si>
    <t>№ 4 по ул. Молодцова с 01.01.2013г. по 31.12.2013г.</t>
  </si>
  <si>
    <t>№                             п/п</t>
  </si>
  <si>
    <t>Остаток на 01.01.2013г., тыс.руб.</t>
  </si>
  <si>
    <t>Остаток на 01.01.2011г., тыс.руб. (получено)</t>
  </si>
  <si>
    <t>Начислено, тыс.руб.</t>
  </si>
  <si>
    <t>Поступило от населения, тыс.руб.</t>
  </si>
  <si>
    <t>Прочие поступления, тыс.руб.</t>
  </si>
  <si>
    <t>Использовано, тыс.руб.</t>
  </si>
  <si>
    <t>Задолженность населения на 01.01.2014г., тыс.руб.</t>
  </si>
  <si>
    <t>Переходящий остаток,                     тыс.руб.</t>
  </si>
  <si>
    <t>1.</t>
  </si>
  <si>
    <r>
      <t xml:space="preserve">Затраты по статье "текущий ремонт" составили </t>
    </r>
    <r>
      <rPr>
        <b/>
        <sz val="11"/>
        <color indexed="8"/>
        <rFont val="Calibri"/>
        <family val="2"/>
      </rPr>
      <t xml:space="preserve">677,92 </t>
    </r>
    <r>
      <rPr>
        <sz val="10"/>
        <rFont val="Arial Cyr"/>
        <family val="0"/>
      </rPr>
      <t>тыс.рублей, в том числе:</t>
    </r>
  </si>
  <si>
    <t>ремонт покрытия козырьков, кровли - 20,90 т.р.</t>
  </si>
  <si>
    <t>смена дверных приборов - 4,19 т.р.</t>
  </si>
  <si>
    <t>установка метал.дверей в подвал - 77,40 т.р.</t>
  </si>
  <si>
    <t>герметизация швов - 436,02 т.р.</t>
  </si>
  <si>
    <t>установка отливов - 28,65 т.р.</t>
  </si>
  <si>
    <t>аварийное обслуживание - 20,86 т.р.</t>
  </si>
  <si>
    <t>проверка вентканалов - 5,48 т.р.</t>
  </si>
  <si>
    <t>уборка подвала от ТБО и КГО - 3,87 т.р.</t>
  </si>
  <si>
    <t>ремонт цо, гвс, хвс - 44,51 т.р.</t>
  </si>
  <si>
    <t>ремонт узла учета тепловой энергии - 25,57 т.р.</t>
  </si>
  <si>
    <t>окраска дверей подъездов и мус.камер - 4,67 т.р.</t>
  </si>
  <si>
    <t>ремонт мусоропровода - 1,73 т.р.</t>
  </si>
  <si>
    <t>прочие - 4,07 т.р.</t>
  </si>
  <si>
    <t>Отчет о реализации программы капитального ремонта жилого фонда ООО "УЮТ-СЕРВИС"  за период с 01 января 2013г. по 31 декабря 2013г.  по адресу г.Сертолово, ул. Молодцова, д. 4</t>
  </si>
  <si>
    <t>в том числе:</t>
  </si>
  <si>
    <t>№</t>
  </si>
  <si>
    <t>Адрес</t>
  </si>
  <si>
    <t>Наименование работ</t>
  </si>
  <si>
    <t>Объем</t>
  </si>
  <si>
    <t>Сумма,</t>
  </si>
  <si>
    <t>Примечание</t>
  </si>
  <si>
    <t>п\п</t>
  </si>
  <si>
    <t>выполненных</t>
  </si>
  <si>
    <t>тыс.руб.</t>
  </si>
  <si>
    <t xml:space="preserve">средства </t>
  </si>
  <si>
    <t>бюджетное</t>
  </si>
  <si>
    <t>работ</t>
  </si>
  <si>
    <t>населения</t>
  </si>
  <si>
    <t>финансиро-</t>
  </si>
  <si>
    <t>вание</t>
  </si>
  <si>
    <t>ул.Молодцова, д.4</t>
  </si>
  <si>
    <t>герметизация швов</t>
  </si>
  <si>
    <t>499 м.п.</t>
  </si>
  <si>
    <t>замена нижней разводки цо</t>
  </si>
  <si>
    <t>1060 м.п.</t>
  </si>
  <si>
    <t>замена стояков гвс и хвс</t>
  </si>
  <si>
    <t>16 шт.</t>
  </si>
  <si>
    <t>замена стояков полотенцесушителей</t>
  </si>
  <si>
    <t>68 м.п.</t>
  </si>
  <si>
    <t>Всего</t>
  </si>
  <si>
    <t>№ п/п</t>
  </si>
  <si>
    <t>Задолженность населения на 01.01.2013г., руб.</t>
  </si>
  <si>
    <t>Начислено за 2013 год, руб.</t>
  </si>
  <si>
    <t>Оплачено населением за 2013 год, руб.</t>
  </si>
  <si>
    <t>Доля МО Сертолово, руб.</t>
  </si>
  <si>
    <t>Задолженность населения на 01.01.2014г., руб.</t>
  </si>
  <si>
    <t>Остаток средств  на лицевом счете на 01.01.2013г., руб.</t>
  </si>
  <si>
    <t>Оплачено населением и МО Сертолово за 2013 год, руб.</t>
  </si>
  <si>
    <t>Израсходованно, руб.</t>
  </si>
  <si>
    <t>Передано от ОАО "Комфорт", руб.</t>
  </si>
  <si>
    <t>Остаток средств  на лицевом счете на 01.01.2014г., руб.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</si>
</sst>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2">
    <font>
      <sz val="10"/>
      <name val="Arial Cyr"/>
      <family val="0"/>
    </font>
    <font>
      <sz val="11"/>
      <color indexed="8"/>
      <name val="Calibri"/>
      <family val="2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color indexed="8"/>
      <name val="Calibri"/>
      <family val="2"/>
    </font>
    <font>
      <b/>
      <sz val="14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/>
    </border>
    <border>
      <left style="medium"/>
      <right style="medium"/>
      <top>
        <color indexed="63"/>
      </top>
      <bottom>
        <color indexed="63"/>
      </bottom>
    </border>
    <border>
      <left/>
      <right style="medium"/>
      <top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/>
      <right style="medium"/>
      <top style="thin"/>
      <bottom style="thin"/>
    </border>
  </borders>
  <cellStyleXfs count="62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35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35" fillId="31" borderId="8" applyNumberFormat="0" applyFont="0" applyAlignment="0" applyProtection="0"/>
    <xf numFmtId="9" fontId="35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6" fillId="0" borderId="13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4" fontId="8" fillId="0" borderId="15" xfId="0" applyNumberFormat="1" applyFont="1" applyFill="1" applyBorder="1" applyAlignment="1">
      <alignment horizontal="right" vertical="top" wrapText="1"/>
    </xf>
    <xf numFmtId="4" fontId="9" fillId="0" borderId="15" xfId="0" applyNumberFormat="1" applyFont="1" applyFill="1" applyBorder="1" applyAlignment="1">
      <alignment vertical="top" wrapText="1"/>
    </xf>
    <xf numFmtId="4" fontId="8" fillId="0" borderId="15" xfId="0" applyNumberFormat="1" applyFont="1" applyFill="1" applyBorder="1" applyAlignment="1">
      <alignment vertical="top" wrapText="1"/>
    </xf>
    <xf numFmtId="4" fontId="3" fillId="0" borderId="15" xfId="0" applyNumberFormat="1" applyFont="1" applyFill="1" applyBorder="1" applyAlignment="1">
      <alignment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 wrapText="1"/>
    </xf>
    <xf numFmtId="4" fontId="8" fillId="0" borderId="12" xfId="0" applyNumberFormat="1" applyFont="1" applyFill="1" applyBorder="1" applyAlignment="1">
      <alignment horizontal="right" vertical="top" wrapText="1"/>
    </xf>
    <xf numFmtId="4" fontId="9" fillId="0" borderId="12" xfId="0" applyNumberFormat="1" applyFont="1" applyFill="1" applyBorder="1" applyAlignment="1">
      <alignment vertical="top" wrapText="1"/>
    </xf>
    <xf numFmtId="4" fontId="0" fillId="0" borderId="0" xfId="0" applyNumberFormat="1" applyFill="1" applyAlignment="1">
      <alignment/>
    </xf>
    <xf numFmtId="4" fontId="11" fillId="0" borderId="15" xfId="0" applyNumberFormat="1" applyFont="1" applyFill="1" applyBorder="1" applyAlignment="1">
      <alignment horizontal="right" vertical="top" wrapText="1"/>
    </xf>
    <xf numFmtId="0" fontId="10" fillId="0" borderId="15" xfId="0" applyFont="1" applyFill="1" applyBorder="1" applyAlignment="1">
      <alignment horizontal="center" vertical="top" wrapText="1"/>
    </xf>
    <xf numFmtId="0" fontId="8" fillId="0" borderId="15" xfId="0" applyFont="1" applyFill="1" applyBorder="1" applyAlignment="1">
      <alignment horizontal="center" vertical="top" wrapText="1"/>
    </xf>
    <xf numFmtId="2" fontId="8" fillId="0" borderId="15" xfId="0" applyNumberFormat="1" applyFont="1" applyFill="1" applyBorder="1" applyAlignment="1">
      <alignment horizontal="right" vertical="top" wrapText="1"/>
    </xf>
    <xf numFmtId="0" fontId="3" fillId="0" borderId="15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/>
    </xf>
    <xf numFmtId="4" fontId="14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35" fillId="0" borderId="0" xfId="52">
      <alignment/>
      <protection/>
    </xf>
    <xf numFmtId="0" fontId="35" fillId="0" borderId="17" xfId="52" applyBorder="1" applyAlignment="1">
      <alignment horizontal="center" vertical="center" wrapText="1"/>
      <protection/>
    </xf>
    <xf numFmtId="0" fontId="35" fillId="0" borderId="17" xfId="52" applyFont="1" applyBorder="1" applyAlignment="1">
      <alignment horizontal="center" vertical="center" wrapText="1"/>
      <protection/>
    </xf>
    <xf numFmtId="0" fontId="43" fillId="0" borderId="17" xfId="52" applyFont="1" applyBorder="1" applyAlignment="1">
      <alignment horizontal="center" vertical="center"/>
      <protection/>
    </xf>
    <xf numFmtId="2" fontId="43" fillId="0" borderId="17" xfId="52" applyNumberFormat="1" applyFont="1" applyBorder="1" applyAlignment="1">
      <alignment horizontal="center" vertical="center"/>
      <protection/>
    </xf>
    <xf numFmtId="0" fontId="35" fillId="0" borderId="0" xfId="52" applyBorder="1">
      <alignment/>
      <protection/>
    </xf>
    <xf numFmtId="0" fontId="18" fillId="0" borderId="0" xfId="0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0" xfId="0" applyBorder="1" applyAlignment="1">
      <alignment horizontal="center"/>
    </xf>
    <xf numFmtId="9" fontId="0" fillId="0" borderId="24" xfId="0" applyNumberFormat="1" applyBorder="1" applyAlignment="1">
      <alignment horizontal="center"/>
    </xf>
    <xf numFmtId="9" fontId="0" fillId="0" borderId="23" xfId="0" applyNumberForma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4" xfId="0" applyBorder="1" applyAlignment="1">
      <alignment/>
    </xf>
    <xf numFmtId="0" fontId="0" fillId="0" borderId="23" xfId="0" applyBorder="1" applyAlignment="1">
      <alignment/>
    </xf>
    <xf numFmtId="0" fontId="0" fillId="0" borderId="22" xfId="0" applyBorder="1" applyAlignment="1">
      <alignment/>
    </xf>
    <xf numFmtId="0" fontId="0" fillId="0" borderId="0" xfId="0" applyBorder="1" applyAlignment="1">
      <alignment/>
    </xf>
    <xf numFmtId="0" fontId="0" fillId="0" borderId="25" xfId="0" applyBorder="1" applyAlignment="1">
      <alignment/>
    </xf>
    <xf numFmtId="0" fontId="0" fillId="0" borderId="14" xfId="0" applyBorder="1" applyAlignment="1">
      <alignment/>
    </xf>
    <xf numFmtId="0" fontId="0" fillId="0" borderId="26" xfId="0" applyBorder="1" applyAlignment="1">
      <alignment/>
    </xf>
    <xf numFmtId="0" fontId="0" fillId="0" borderId="15" xfId="0" applyBorder="1" applyAlignment="1">
      <alignment/>
    </xf>
    <xf numFmtId="2" fontId="0" fillId="0" borderId="23" xfId="0" applyNumberFormat="1" applyBorder="1" applyAlignment="1">
      <alignment horizontal="center"/>
    </xf>
    <xf numFmtId="2" fontId="0" fillId="0" borderId="24" xfId="0" applyNumberFormat="1" applyBorder="1" applyAlignment="1">
      <alignment horizontal="center"/>
    </xf>
    <xf numFmtId="2" fontId="0" fillId="0" borderId="27" xfId="0" applyNumberFormat="1" applyBorder="1" applyAlignment="1">
      <alignment horizontal="center"/>
    </xf>
    <xf numFmtId="2" fontId="0" fillId="0" borderId="28" xfId="0" applyNumberFormat="1" applyBorder="1" applyAlignment="1">
      <alignment horizontal="center"/>
    </xf>
    <xf numFmtId="0" fontId="0" fillId="0" borderId="27" xfId="0" applyBorder="1" applyAlignment="1">
      <alignment horizontal="center"/>
    </xf>
    <xf numFmtId="0" fontId="18" fillId="0" borderId="22" xfId="0" applyFont="1" applyBorder="1" applyAlignment="1">
      <alignment horizontal="center"/>
    </xf>
    <xf numFmtId="0" fontId="18" fillId="0" borderId="23" xfId="0" applyFont="1" applyBorder="1" applyAlignment="1">
      <alignment horizontal="center"/>
    </xf>
    <xf numFmtId="2" fontId="18" fillId="0" borderId="29" xfId="0" applyNumberFormat="1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7" xfId="0" applyBorder="1" applyAlignment="1">
      <alignment/>
    </xf>
    <xf numFmtId="0" fontId="0" fillId="0" borderId="25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1" xfId="0" applyBorder="1" applyAlignment="1">
      <alignment horizontal="center"/>
    </xf>
    <xf numFmtId="2" fontId="0" fillId="0" borderId="21" xfId="0" applyNumberFormat="1" applyBorder="1" applyAlignment="1">
      <alignment horizontal="center"/>
    </xf>
    <xf numFmtId="0" fontId="18" fillId="0" borderId="24" xfId="0" applyFont="1" applyBorder="1" applyAlignment="1">
      <alignment/>
    </xf>
    <xf numFmtId="0" fontId="18" fillId="0" borderId="24" xfId="0" applyFont="1" applyBorder="1" applyAlignment="1">
      <alignment horizontal="center"/>
    </xf>
    <xf numFmtId="2" fontId="18" fillId="0" borderId="24" xfId="0" applyNumberFormat="1" applyFon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19" fillId="0" borderId="17" xfId="0" applyFont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17" xfId="0" applyFont="1" applyBorder="1" applyAlignment="1">
      <alignment/>
    </xf>
    <xf numFmtId="4" fontId="19" fillId="0" borderId="17" xfId="0" applyNumberFormat="1" applyFont="1" applyBorder="1" applyAlignment="1">
      <alignment/>
    </xf>
    <xf numFmtId="4" fontId="19" fillId="0" borderId="0" xfId="0" applyNumberFormat="1" applyFont="1" applyBorder="1" applyAlignment="1">
      <alignment/>
    </xf>
    <xf numFmtId="0" fontId="0" fillId="0" borderId="17" xfId="0" applyBorder="1" applyAlignment="1">
      <alignment/>
    </xf>
    <xf numFmtId="4" fontId="19" fillId="0" borderId="17" xfId="0" applyNumberFormat="1" applyFont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 vertical="top"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top" wrapText="1"/>
    </xf>
    <xf numFmtId="4" fontId="8" fillId="0" borderId="10" xfId="0" applyNumberFormat="1" applyFont="1" applyFill="1" applyBorder="1" applyAlignment="1">
      <alignment horizontal="center" vertical="top" wrapText="1"/>
    </xf>
    <xf numFmtId="0" fontId="0" fillId="0" borderId="11" xfId="0" applyFill="1" applyBorder="1" applyAlignment="1">
      <alignment horizontal="center" vertical="top" wrapText="1"/>
    </xf>
    <xf numFmtId="0" fontId="0" fillId="0" borderId="12" xfId="0" applyFill="1" applyBorder="1" applyAlignment="1">
      <alignment horizontal="center" vertical="top" wrapText="1"/>
    </xf>
    <xf numFmtId="0" fontId="35" fillId="0" borderId="0" xfId="52" applyAlignment="1">
      <alignment horizontal="center"/>
      <protection/>
    </xf>
    <xf numFmtId="0" fontId="17" fillId="0" borderId="0" xfId="0" applyFont="1" applyAlignment="1">
      <alignment horizontal="center" vertical="center" wrapText="1"/>
    </xf>
    <xf numFmtId="0" fontId="17" fillId="0" borderId="26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J33"/>
  <sheetViews>
    <sheetView tabSelected="1" zoomScalePageLayoutView="0" workbookViewId="0" topLeftCell="C5">
      <selection activeCell="C34" sqref="A34:IV34"/>
    </sheetView>
  </sheetViews>
  <sheetFormatPr defaultColWidth="9.125" defaultRowHeight="12.75"/>
  <cols>
    <col min="1" max="1" width="3.50390625" style="2" hidden="1" customWidth="1"/>
    <col min="2" max="2" width="9.125" style="2" hidden="1" customWidth="1"/>
    <col min="3" max="3" width="30.625" style="33" customWidth="1"/>
    <col min="4" max="4" width="14.50390625" style="33" customWidth="1"/>
    <col min="5" max="5" width="11.875" style="33" customWidth="1"/>
    <col min="6" max="6" width="13.375" style="33" customWidth="1"/>
    <col min="7" max="7" width="11.875" style="33" customWidth="1"/>
    <col min="8" max="8" width="14.50390625" style="33" customWidth="1"/>
    <col min="9" max="9" width="33.50390625" style="33" customWidth="1"/>
    <col min="10" max="10" width="10.125" style="2" bestFit="1" customWidth="1"/>
    <col min="11" max="16384" width="9.125" style="2" customWidth="1"/>
  </cols>
  <sheetData>
    <row r="1" spans="3:9" ht="12.75" customHeight="1" hidden="1">
      <c r="C1" s="1"/>
      <c r="D1" s="1"/>
      <c r="E1" s="1"/>
      <c r="F1" s="1"/>
      <c r="G1" s="1"/>
      <c r="H1" s="1"/>
      <c r="I1" s="1"/>
    </row>
    <row r="2" spans="3:9" ht="13.5" customHeight="1" hidden="1">
      <c r="C2" s="1"/>
      <c r="D2" s="1"/>
      <c r="E2" s="1" t="s">
        <v>0</v>
      </c>
      <c r="F2" s="1"/>
      <c r="G2" s="1"/>
      <c r="H2" s="1"/>
      <c r="I2" s="1"/>
    </row>
    <row r="3" spans="3:9" ht="13.5" customHeight="1" hidden="1">
      <c r="C3" s="3"/>
      <c r="D3" s="4"/>
      <c r="E3" s="5"/>
      <c r="F3" s="5"/>
      <c r="G3" s="5"/>
      <c r="H3" s="5"/>
      <c r="I3" s="6"/>
    </row>
    <row r="4" spans="3:9" ht="12.75" customHeight="1" hidden="1">
      <c r="C4" s="7"/>
      <c r="D4" s="7"/>
      <c r="E4" s="8"/>
      <c r="F4" s="8"/>
      <c r="G4" s="8"/>
      <c r="H4" s="8"/>
      <c r="I4" s="8"/>
    </row>
    <row r="5" spans="3:9" ht="13.5">
      <c r="C5" s="89" t="s">
        <v>1</v>
      </c>
      <c r="D5" s="89"/>
      <c r="E5" s="89"/>
      <c r="F5" s="89"/>
      <c r="G5" s="89"/>
      <c r="H5" s="89"/>
      <c r="I5" s="89"/>
    </row>
    <row r="6" spans="3:9" ht="12.75">
      <c r="C6" s="90" t="s">
        <v>2</v>
      </c>
      <c r="D6" s="90"/>
      <c r="E6" s="90"/>
      <c r="F6" s="90"/>
      <c r="G6" s="90"/>
      <c r="H6" s="90"/>
      <c r="I6" s="90"/>
    </row>
    <row r="7" spans="3:9" ht="12.75">
      <c r="C7" s="90" t="s">
        <v>3</v>
      </c>
      <c r="D7" s="90"/>
      <c r="E7" s="90"/>
      <c r="F7" s="90"/>
      <c r="G7" s="90"/>
      <c r="H7" s="90"/>
      <c r="I7" s="90"/>
    </row>
    <row r="8" spans="3:9" ht="6" customHeight="1" thickBot="1">
      <c r="C8" s="91"/>
      <c r="D8" s="91"/>
      <c r="E8" s="91"/>
      <c r="F8" s="91"/>
      <c r="G8" s="91"/>
      <c r="H8" s="91"/>
      <c r="I8" s="91"/>
    </row>
    <row r="9" spans="3:9" ht="36.75" customHeight="1" thickBot="1">
      <c r="C9" s="9" t="s">
        <v>4</v>
      </c>
      <c r="D9" s="10" t="s">
        <v>5</v>
      </c>
      <c r="E9" s="11" t="s">
        <v>6</v>
      </c>
      <c r="F9" s="11" t="s">
        <v>7</v>
      </c>
      <c r="G9" s="11" t="s">
        <v>8</v>
      </c>
      <c r="H9" s="11" t="s">
        <v>9</v>
      </c>
      <c r="I9" s="10" t="s">
        <v>10</v>
      </c>
    </row>
    <row r="10" spans="3:9" ht="13.5" customHeight="1" thickBot="1">
      <c r="C10" s="92" t="s">
        <v>11</v>
      </c>
      <c r="D10" s="93"/>
      <c r="E10" s="93"/>
      <c r="F10" s="93"/>
      <c r="G10" s="93"/>
      <c r="H10" s="93"/>
      <c r="I10" s="94"/>
    </row>
    <row r="11" spans="3:9" ht="13.5" customHeight="1" thickBot="1">
      <c r="C11" s="12" t="s">
        <v>12</v>
      </c>
      <c r="D11" s="13">
        <v>159671.6700000004</v>
      </c>
      <c r="E11" s="14">
        <v>3982165.11</v>
      </c>
      <c r="F11" s="14">
        <v>3940706.3</v>
      </c>
      <c r="G11" s="14">
        <v>3422021.6594200004</v>
      </c>
      <c r="H11" s="14">
        <f>+D11+E11-F11</f>
        <v>201130.48000000045</v>
      </c>
      <c r="I11" s="95" t="s">
        <v>13</v>
      </c>
    </row>
    <row r="12" spans="3:9" ht="13.5" customHeight="1" thickBot="1">
      <c r="C12" s="12" t="s">
        <v>14</v>
      </c>
      <c r="D12" s="13">
        <v>112373.90000000014</v>
      </c>
      <c r="E12" s="15">
        <v>1073736.29</v>
      </c>
      <c r="F12" s="15">
        <v>1093836.3900000001</v>
      </c>
      <c r="G12" s="14">
        <v>1853520.726</v>
      </c>
      <c r="H12" s="14">
        <f>+D12+E12-F12</f>
        <v>92273.80000000005</v>
      </c>
      <c r="I12" s="96"/>
    </row>
    <row r="13" spans="3:9" ht="13.5" customHeight="1" thickBot="1">
      <c r="C13" s="12" t="s">
        <v>15</v>
      </c>
      <c r="D13" s="13">
        <v>37375.0900000002</v>
      </c>
      <c r="E13" s="15">
        <v>773630.2899999999</v>
      </c>
      <c r="F13" s="15">
        <v>764453.63</v>
      </c>
      <c r="G13" s="14">
        <v>800077.33</v>
      </c>
      <c r="H13" s="14">
        <f>+D13+E13-F13</f>
        <v>46551.75000000012</v>
      </c>
      <c r="I13" s="96"/>
    </row>
    <row r="14" spans="3:9" ht="13.5" customHeight="1" thickBot="1">
      <c r="C14" s="12" t="s">
        <v>16</v>
      </c>
      <c r="D14" s="13">
        <v>27546.22000000003</v>
      </c>
      <c r="E14" s="15">
        <v>410365.6599999999</v>
      </c>
      <c r="F14" s="15">
        <v>409599.14</v>
      </c>
      <c r="G14" s="14">
        <f>+E14</f>
        <v>410365.6599999999</v>
      </c>
      <c r="H14" s="14">
        <f>+D14+E14-F14</f>
        <v>28312.739999999932</v>
      </c>
      <c r="I14" s="96"/>
    </row>
    <row r="15" spans="3:9" ht="13.5" customHeight="1" thickBot="1">
      <c r="C15" s="12" t="s">
        <v>17</v>
      </c>
      <c r="D15" s="13">
        <v>0</v>
      </c>
      <c r="E15" s="15">
        <v>120369.37999999999</v>
      </c>
      <c r="F15" s="15">
        <v>116490.27</v>
      </c>
      <c r="G15" s="14">
        <f>+E15+31122.82</f>
        <v>151492.19999999998</v>
      </c>
      <c r="H15" s="14">
        <f>+D15+E15-F15</f>
        <v>3879.109999999986</v>
      </c>
      <c r="I15" s="97"/>
    </row>
    <row r="16" spans="3:9" ht="13.5" customHeight="1" thickBot="1">
      <c r="C16" s="12" t="s">
        <v>18</v>
      </c>
      <c r="D16" s="16">
        <f>SUM(D11:D15)</f>
        <v>336966.88000000076</v>
      </c>
      <c r="E16" s="16">
        <f>SUM(E11:E15)</f>
        <v>6360266.73</v>
      </c>
      <c r="F16" s="16">
        <f>SUM(F11:F15)</f>
        <v>6325085.729999999</v>
      </c>
      <c r="G16" s="16">
        <f>SUM(G11:G15)</f>
        <v>6637477.575420001</v>
      </c>
      <c r="H16" s="16">
        <f>SUM(H11:H15)</f>
        <v>372147.8800000005</v>
      </c>
      <c r="I16" s="12"/>
    </row>
    <row r="17" spans="3:9" ht="13.5" customHeight="1" thickBot="1">
      <c r="C17" s="93" t="s">
        <v>19</v>
      </c>
      <c r="D17" s="93"/>
      <c r="E17" s="93"/>
      <c r="F17" s="93"/>
      <c r="G17" s="93"/>
      <c r="H17" s="93"/>
      <c r="I17" s="93"/>
    </row>
    <row r="18" spans="3:9" ht="38.25" customHeight="1" thickBot="1">
      <c r="C18" s="17" t="s">
        <v>4</v>
      </c>
      <c r="D18" s="10" t="s">
        <v>5</v>
      </c>
      <c r="E18" s="11" t="s">
        <v>6</v>
      </c>
      <c r="F18" s="11" t="s">
        <v>7</v>
      </c>
      <c r="G18" s="11" t="s">
        <v>8</v>
      </c>
      <c r="H18" s="11" t="s">
        <v>9</v>
      </c>
      <c r="I18" s="18" t="s">
        <v>20</v>
      </c>
    </row>
    <row r="19" spans="3:9" ht="13.5" customHeight="1" thickBot="1">
      <c r="C19" s="9" t="s">
        <v>21</v>
      </c>
      <c r="D19" s="19">
        <v>96885.91000000015</v>
      </c>
      <c r="E19" s="20">
        <v>2574488.97</v>
      </c>
      <c r="F19" s="20">
        <v>2556842.94</v>
      </c>
      <c r="G19" s="20">
        <f>+E19</f>
        <v>2574488.97</v>
      </c>
      <c r="H19" s="20">
        <f>+D19+E19-F19</f>
        <v>114531.94000000041</v>
      </c>
      <c r="I19" s="98" t="s">
        <v>22</v>
      </c>
    </row>
    <row r="20" spans="3:10" ht="14.25" customHeight="1" thickBot="1">
      <c r="C20" s="12" t="s">
        <v>23</v>
      </c>
      <c r="D20" s="13">
        <v>18064.79999999999</v>
      </c>
      <c r="E20" s="14">
        <v>504502.02</v>
      </c>
      <c r="F20" s="14">
        <v>500304.63</v>
      </c>
      <c r="G20" s="20">
        <v>677915.144345785</v>
      </c>
      <c r="H20" s="20">
        <f aca="true" t="shared" si="0" ref="H20:H25">+D20+E20-F20</f>
        <v>22262.190000000002</v>
      </c>
      <c r="I20" s="99"/>
      <c r="J20" s="21"/>
    </row>
    <row r="21" spans="3:9" ht="13.5" customHeight="1" thickBot="1">
      <c r="C21" s="17" t="s">
        <v>24</v>
      </c>
      <c r="D21" s="22">
        <v>24466.55999999994</v>
      </c>
      <c r="E21" s="14">
        <v>714380.97</v>
      </c>
      <c r="F21" s="14">
        <v>707854.95</v>
      </c>
      <c r="G21" s="20">
        <v>1140707</v>
      </c>
      <c r="H21" s="20">
        <f t="shared" si="0"/>
        <v>30992.579999999958</v>
      </c>
      <c r="I21" s="23"/>
    </row>
    <row r="22" spans="3:9" ht="12.75" customHeight="1" thickBot="1">
      <c r="C22" s="12" t="s">
        <v>25</v>
      </c>
      <c r="D22" s="13">
        <v>13755.01000000001</v>
      </c>
      <c r="E22" s="14">
        <v>365497.53</v>
      </c>
      <c r="F22" s="14">
        <v>363119.24</v>
      </c>
      <c r="G22" s="20">
        <f>+E22</f>
        <v>365497.53</v>
      </c>
      <c r="H22" s="20">
        <f t="shared" si="0"/>
        <v>16133.300000000047</v>
      </c>
      <c r="I22" s="23" t="s">
        <v>26</v>
      </c>
    </row>
    <row r="23" spans="3:9" ht="13.5" customHeight="1" thickBot="1">
      <c r="C23" s="12" t="s">
        <v>27</v>
      </c>
      <c r="D23" s="13">
        <v>20547.099999999977</v>
      </c>
      <c r="E23" s="14">
        <v>548840.21</v>
      </c>
      <c r="F23" s="14">
        <v>544983.08</v>
      </c>
      <c r="G23" s="20">
        <v>496651.6834706441</v>
      </c>
      <c r="H23" s="20">
        <f t="shared" si="0"/>
        <v>24404.22999999998</v>
      </c>
      <c r="I23" s="24" t="s">
        <v>28</v>
      </c>
    </row>
    <row r="24" spans="3:9" ht="13.5" customHeight="1" thickBot="1">
      <c r="C24" s="12" t="s">
        <v>29</v>
      </c>
      <c r="D24" s="13">
        <v>1097.880000000001</v>
      </c>
      <c r="E24" s="15">
        <v>29050.25</v>
      </c>
      <c r="F24" s="15">
        <v>28855.19</v>
      </c>
      <c r="G24" s="20">
        <f>+E24</f>
        <v>29050.25</v>
      </c>
      <c r="H24" s="20">
        <f t="shared" si="0"/>
        <v>1292.9400000000023</v>
      </c>
      <c r="I24" s="24" t="s">
        <v>30</v>
      </c>
    </row>
    <row r="25" spans="3:9" ht="13.5" customHeight="1" thickBot="1">
      <c r="C25" s="17" t="s">
        <v>31</v>
      </c>
      <c r="D25" s="13">
        <v>16200.149999999965</v>
      </c>
      <c r="E25" s="15">
        <v>336969.69</v>
      </c>
      <c r="F25" s="15">
        <v>334931.18</v>
      </c>
      <c r="G25" s="20">
        <f>+E25</f>
        <v>336969.69</v>
      </c>
      <c r="H25" s="20">
        <f t="shared" si="0"/>
        <v>18238.659999999974</v>
      </c>
      <c r="I25" s="23"/>
    </row>
    <row r="26" spans="3:9" ht="13.5" customHeight="1" thickBot="1">
      <c r="C26" s="12" t="s">
        <v>32</v>
      </c>
      <c r="D26" s="25">
        <v>2688.8499999999913</v>
      </c>
      <c r="E26" s="15">
        <v>71854.24</v>
      </c>
      <c r="F26" s="15">
        <v>71348.44</v>
      </c>
      <c r="G26" s="20">
        <f>+E26</f>
        <v>71854.24</v>
      </c>
      <c r="H26" s="20">
        <f>+D26+E26-F26</f>
        <v>3194.649999999994</v>
      </c>
      <c r="I26" s="24" t="s">
        <v>33</v>
      </c>
    </row>
    <row r="27" spans="3:9" s="27" customFormat="1" ht="13.5" customHeight="1" thickBot="1">
      <c r="C27" s="12" t="s">
        <v>18</v>
      </c>
      <c r="D27" s="16">
        <f>SUM(D19:D26)</f>
        <v>193706.26</v>
      </c>
      <c r="E27" s="16">
        <f>SUM(E19:E26)</f>
        <v>5145583.880000001</v>
      </c>
      <c r="F27" s="16">
        <f>SUM(F19:F26)</f>
        <v>5108239.65</v>
      </c>
      <c r="G27" s="16">
        <f>SUM(G19:G26)</f>
        <v>5693134.50781643</v>
      </c>
      <c r="H27" s="16">
        <f>SUM(H19:H26)</f>
        <v>231050.49000000037</v>
      </c>
      <c r="I27" s="26"/>
    </row>
    <row r="28" spans="3:9" ht="13.5" customHeight="1" thickBot="1">
      <c r="C28" s="100" t="s">
        <v>34</v>
      </c>
      <c r="D28" s="100"/>
      <c r="E28" s="100"/>
      <c r="F28" s="100"/>
      <c r="G28" s="100"/>
      <c r="H28" s="100"/>
      <c r="I28" s="100"/>
    </row>
    <row r="29" spans="3:9" ht="24.75" customHeight="1" thickBot="1">
      <c r="C29" s="28" t="s">
        <v>35</v>
      </c>
      <c r="D29" s="101" t="s">
        <v>36</v>
      </c>
      <c r="E29" s="102"/>
      <c r="F29" s="102"/>
      <c r="G29" s="102"/>
      <c r="H29" s="103"/>
      <c r="I29" s="29" t="s">
        <v>37</v>
      </c>
    </row>
    <row r="30" spans="3:9" ht="26.25" customHeight="1" thickBot="1">
      <c r="C30" s="28" t="s">
        <v>38</v>
      </c>
      <c r="D30" s="101" t="s">
        <v>39</v>
      </c>
      <c r="E30" s="102"/>
      <c r="F30" s="102"/>
      <c r="G30" s="102"/>
      <c r="H30" s="103"/>
      <c r="I30" s="30" t="s">
        <v>38</v>
      </c>
    </row>
    <row r="31" spans="3:9" ht="27" customHeight="1" thickBot="1">
      <c r="C31" s="28" t="s">
        <v>40</v>
      </c>
      <c r="D31" s="101" t="s">
        <v>41</v>
      </c>
      <c r="E31" s="102"/>
      <c r="F31" s="102"/>
      <c r="G31" s="102"/>
      <c r="H31" s="103"/>
      <c r="I31" s="30" t="s">
        <v>40</v>
      </c>
    </row>
    <row r="32" spans="3:8" ht="15.75" customHeight="1">
      <c r="C32" s="31" t="s">
        <v>42</v>
      </c>
      <c r="D32" s="31"/>
      <c r="E32" s="31"/>
      <c r="F32" s="31"/>
      <c r="G32" s="31"/>
      <c r="H32" s="32">
        <f>+H16+H27</f>
        <v>603198.3700000009</v>
      </c>
    </row>
    <row r="33" spans="3:8" ht="12" customHeight="1" hidden="1">
      <c r="C33" s="34" t="s">
        <v>43</v>
      </c>
      <c r="D33" s="34"/>
      <c r="F33" s="35"/>
      <c r="G33" s="35"/>
      <c r="H33" s="35"/>
    </row>
  </sheetData>
  <sheetProtection/>
  <mergeCells count="12">
    <mergeCell ref="C17:I17"/>
    <mergeCell ref="I19:I20"/>
    <mergeCell ref="C28:I28"/>
    <mergeCell ref="D29:H29"/>
    <mergeCell ref="D30:H30"/>
    <mergeCell ref="D31:H31"/>
    <mergeCell ref="C5:I5"/>
    <mergeCell ref="C6:I6"/>
    <mergeCell ref="C7:I7"/>
    <mergeCell ref="C8:I8"/>
    <mergeCell ref="C10:I10"/>
    <mergeCell ref="I11:I15"/>
  </mergeCells>
  <printOptions/>
  <pageMargins left="0.7874015748031497" right="0" top="0" bottom="0" header="0.5118110236220472" footer="0.5118110236220472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0"/>
  <sheetViews>
    <sheetView zoomScaleSheetLayoutView="120" zoomScalePageLayoutView="0" workbookViewId="0" topLeftCell="A1">
      <selection activeCell="A12" sqref="A1:IV12"/>
    </sheetView>
  </sheetViews>
  <sheetFormatPr defaultColWidth="9.00390625" defaultRowHeight="12.75"/>
  <cols>
    <col min="1" max="1" width="4.50390625" style="36" customWidth="1"/>
    <col min="2" max="2" width="12.50390625" style="36" customWidth="1"/>
    <col min="3" max="3" width="13.375" style="36" hidden="1" customWidth="1"/>
    <col min="4" max="4" width="12.125" style="36" customWidth="1"/>
    <col min="5" max="5" width="13.50390625" style="36" customWidth="1"/>
    <col min="6" max="6" width="13.375" style="36" customWidth="1"/>
    <col min="7" max="7" width="14.375" style="36" customWidth="1"/>
    <col min="8" max="9" width="15.125" style="36" customWidth="1"/>
    <col min="10" max="16384" width="8.875" style="36" customWidth="1"/>
  </cols>
  <sheetData>
    <row r="1" spans="1:9" ht="14.25">
      <c r="A1" s="104" t="s">
        <v>44</v>
      </c>
      <c r="B1" s="104"/>
      <c r="C1" s="104"/>
      <c r="D1" s="104"/>
      <c r="E1" s="104"/>
      <c r="F1" s="104"/>
      <c r="G1" s="104"/>
      <c r="H1" s="104"/>
      <c r="I1" s="104"/>
    </row>
    <row r="2" spans="1:9" ht="14.25">
      <c r="A2" s="104" t="s">
        <v>45</v>
      </c>
      <c r="B2" s="104"/>
      <c r="C2" s="104"/>
      <c r="D2" s="104"/>
      <c r="E2" s="104"/>
      <c r="F2" s="104"/>
      <c r="G2" s="104"/>
      <c r="H2" s="104"/>
      <c r="I2" s="104"/>
    </row>
    <row r="3" spans="1:9" ht="14.25">
      <c r="A3" s="104" t="s">
        <v>46</v>
      </c>
      <c r="B3" s="104"/>
      <c r="C3" s="104"/>
      <c r="D3" s="104"/>
      <c r="E3" s="104"/>
      <c r="F3" s="104"/>
      <c r="G3" s="104"/>
      <c r="H3" s="104"/>
      <c r="I3" s="104"/>
    </row>
    <row r="4" spans="1:9" ht="57">
      <c r="A4" s="37" t="s">
        <v>47</v>
      </c>
      <c r="B4" s="37" t="s">
        <v>48</v>
      </c>
      <c r="C4" s="37" t="s">
        <v>49</v>
      </c>
      <c r="D4" s="37" t="s">
        <v>50</v>
      </c>
      <c r="E4" s="37" t="s">
        <v>51</v>
      </c>
      <c r="F4" s="38" t="s">
        <v>52</v>
      </c>
      <c r="G4" s="38" t="s">
        <v>53</v>
      </c>
      <c r="H4" s="37" t="s">
        <v>54</v>
      </c>
      <c r="I4" s="37" t="s">
        <v>55</v>
      </c>
    </row>
    <row r="5" spans="1:9" ht="14.25">
      <c r="A5" s="39" t="s">
        <v>56</v>
      </c>
      <c r="B5" s="40">
        <v>28.53212000000002</v>
      </c>
      <c r="C5" s="40"/>
      <c r="D5" s="40">
        <v>504.50202</v>
      </c>
      <c r="E5" s="40">
        <v>500.30463</v>
      </c>
      <c r="F5" s="40">
        <v>19.07089</v>
      </c>
      <c r="G5" s="40">
        <v>677.91514</v>
      </c>
      <c r="H5" s="40">
        <v>22.26219</v>
      </c>
      <c r="I5" s="40">
        <f>B5+D5+F5-G5</f>
        <v>-125.81011000000001</v>
      </c>
    </row>
    <row r="7" ht="14.25">
      <c r="A7" s="36" t="s">
        <v>57</v>
      </c>
    </row>
    <row r="8" ht="14.25">
      <c r="A8" s="36" t="s">
        <v>58</v>
      </c>
    </row>
    <row r="9" ht="14.25">
      <c r="A9" s="36" t="s">
        <v>59</v>
      </c>
    </row>
    <row r="10" ht="14.25">
      <c r="A10" s="36" t="s">
        <v>60</v>
      </c>
    </row>
    <row r="11" ht="14.25">
      <c r="A11" s="36" t="s">
        <v>61</v>
      </c>
    </row>
    <row r="12" ht="14.25">
      <c r="A12" s="36" t="s">
        <v>62</v>
      </c>
    </row>
    <row r="13" ht="14.25">
      <c r="A13" s="36" t="s">
        <v>63</v>
      </c>
    </row>
    <row r="14" ht="14.25">
      <c r="A14" s="36" t="s">
        <v>64</v>
      </c>
    </row>
    <row r="15" ht="14.25">
      <c r="A15" s="36" t="s">
        <v>65</v>
      </c>
    </row>
    <row r="16" ht="14.25">
      <c r="A16" s="36" t="s">
        <v>66</v>
      </c>
    </row>
    <row r="17" spans="1:6" ht="14.25">
      <c r="A17" s="36" t="s">
        <v>67</v>
      </c>
      <c r="D17" s="41"/>
      <c r="E17" s="41"/>
      <c r="F17" s="41"/>
    </row>
    <row r="18" ht="14.25">
      <c r="A18" s="36" t="s">
        <v>68</v>
      </c>
    </row>
    <row r="19" ht="14.25">
      <c r="A19" s="36" t="s">
        <v>69</v>
      </c>
    </row>
    <row r="20" ht="409.5">
      <c r="A20" s="36" t="s">
        <v>70</v>
      </c>
    </row>
  </sheetData>
  <sheetProtection/>
  <mergeCells count="3">
    <mergeCell ref="A1:I1"/>
    <mergeCell ref="A2:I2"/>
    <mergeCell ref="A3:I3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1">
      <selection activeCell="A27" sqref="A27:IV30"/>
    </sheetView>
  </sheetViews>
  <sheetFormatPr defaultColWidth="9.00390625" defaultRowHeight="12.75"/>
  <cols>
    <col min="1" max="1" width="5.50390625" style="0" customWidth="1"/>
    <col min="2" max="2" width="23.625" style="0" customWidth="1"/>
    <col min="3" max="3" width="38.125" style="0" customWidth="1"/>
    <col min="4" max="4" width="19.375" style="0" customWidth="1"/>
    <col min="5" max="5" width="18.125" style="0" customWidth="1"/>
    <col min="6" max="6" width="24.50390625" style="0" customWidth="1"/>
    <col min="7" max="7" width="11.375" style="0" customWidth="1"/>
    <col min="8" max="8" width="20.50390625" style="0" hidden="1" customWidth="1"/>
  </cols>
  <sheetData>
    <row r="1" spans="1:8" ht="30.75" customHeight="1">
      <c r="A1" s="105" t="s">
        <v>71</v>
      </c>
      <c r="B1" s="105"/>
      <c r="C1" s="105"/>
      <c r="D1" s="105"/>
      <c r="E1" s="105"/>
      <c r="F1" s="105"/>
      <c r="G1" s="105"/>
      <c r="H1" s="42"/>
    </row>
    <row r="2" spans="1:7" ht="24" customHeight="1" thickBot="1">
      <c r="A2" s="106"/>
      <c r="B2" s="106"/>
      <c r="C2" s="106"/>
      <c r="D2" s="106"/>
      <c r="E2" s="106"/>
      <c r="F2" s="106"/>
      <c r="G2" s="106"/>
    </row>
    <row r="3" spans="1:8" ht="13.5" thickBot="1">
      <c r="A3" s="43"/>
      <c r="B3" s="44"/>
      <c r="C3" s="45"/>
      <c r="D3" s="44"/>
      <c r="E3" s="46"/>
      <c r="F3" s="107" t="s">
        <v>72</v>
      </c>
      <c r="G3" s="108"/>
      <c r="H3" s="44"/>
    </row>
    <row r="4" spans="1:8" ht="12.75">
      <c r="A4" s="47" t="s">
        <v>73</v>
      </c>
      <c r="B4" s="48" t="s">
        <v>74</v>
      </c>
      <c r="C4" s="49" t="s">
        <v>75</v>
      </c>
      <c r="D4" s="48" t="s">
        <v>76</v>
      </c>
      <c r="E4" s="50" t="s">
        <v>77</v>
      </c>
      <c r="F4" s="51"/>
      <c r="G4" s="51"/>
      <c r="H4" s="51" t="s">
        <v>78</v>
      </c>
    </row>
    <row r="5" spans="1:8" ht="12.75">
      <c r="A5" s="47" t="s">
        <v>79</v>
      </c>
      <c r="B5" s="48"/>
      <c r="C5" s="49"/>
      <c r="D5" s="48" t="s">
        <v>80</v>
      </c>
      <c r="E5" s="52" t="s">
        <v>81</v>
      </c>
      <c r="F5" s="48" t="s">
        <v>82</v>
      </c>
      <c r="G5" s="48" t="s">
        <v>83</v>
      </c>
      <c r="H5" s="48"/>
    </row>
    <row r="6" spans="1:8" ht="12.75">
      <c r="A6" s="47"/>
      <c r="B6" s="48"/>
      <c r="C6" s="49"/>
      <c r="D6" s="48" t="s">
        <v>84</v>
      </c>
      <c r="E6" s="53"/>
      <c r="F6" s="48" t="s">
        <v>85</v>
      </c>
      <c r="G6" s="48" t="s">
        <v>86</v>
      </c>
      <c r="H6" s="54"/>
    </row>
    <row r="7" spans="1:8" ht="12.75">
      <c r="A7" s="55"/>
      <c r="B7" s="54"/>
      <c r="C7" s="56"/>
      <c r="D7" s="54"/>
      <c r="E7" s="53"/>
      <c r="F7" s="54"/>
      <c r="G7" s="48" t="s">
        <v>87</v>
      </c>
      <c r="H7" s="54"/>
    </row>
    <row r="8" spans="1:8" ht="13.5" thickBot="1">
      <c r="A8" s="57"/>
      <c r="B8" s="58"/>
      <c r="C8" s="59"/>
      <c r="D8" s="58"/>
      <c r="E8" s="60"/>
      <c r="F8" s="58"/>
      <c r="G8" s="58"/>
      <c r="H8" s="58"/>
    </row>
    <row r="9" spans="1:8" ht="9" customHeight="1">
      <c r="A9" s="44"/>
      <c r="B9" s="46"/>
      <c r="C9" s="43"/>
      <c r="D9" s="44"/>
      <c r="E9" s="46"/>
      <c r="F9" s="46"/>
      <c r="G9" s="46"/>
      <c r="H9" s="46"/>
    </row>
    <row r="10" spans="1:8" ht="12.75">
      <c r="A10" s="48">
        <v>1</v>
      </c>
      <c r="B10" s="53" t="s">
        <v>88</v>
      </c>
      <c r="C10" s="49" t="s">
        <v>89</v>
      </c>
      <c r="D10" s="48" t="s">
        <v>90</v>
      </c>
      <c r="E10" s="61">
        <f>243.74+16.387+152.2+12.18</f>
        <v>424.507</v>
      </c>
      <c r="F10" s="61">
        <f>243.74+16.387+152.2+12.18</f>
        <v>424.507</v>
      </c>
      <c r="G10" s="62">
        <f>+E10-F10</f>
        <v>0</v>
      </c>
      <c r="H10" s="52"/>
    </row>
    <row r="11" spans="1:8" ht="12.75">
      <c r="A11" s="48"/>
      <c r="B11" s="53"/>
      <c r="C11" s="49" t="s">
        <v>91</v>
      </c>
      <c r="D11" s="48" t="s">
        <v>92</v>
      </c>
      <c r="E11" s="62">
        <f>1484.1+1484.1</f>
        <v>2968.2</v>
      </c>
      <c r="F11" s="62">
        <f>184.2+150.1</f>
        <v>334.29999999999995</v>
      </c>
      <c r="G11" s="62">
        <f>+E11-F11</f>
        <v>2633.8999999999996</v>
      </c>
      <c r="H11" s="52"/>
    </row>
    <row r="12" spans="1:8" ht="12.75">
      <c r="A12" s="48"/>
      <c r="B12" s="53"/>
      <c r="C12" s="49" t="s">
        <v>93</v>
      </c>
      <c r="D12" s="48" t="s">
        <v>94</v>
      </c>
      <c r="E12" s="61">
        <v>3498</v>
      </c>
      <c r="F12" s="62">
        <v>363.8</v>
      </c>
      <c r="G12" s="62">
        <f>+E12-F12</f>
        <v>3134.2</v>
      </c>
      <c r="H12" s="52"/>
    </row>
    <row r="13" spans="1:8" ht="12.75">
      <c r="A13" s="48"/>
      <c r="B13" s="53"/>
      <c r="C13" s="47" t="s">
        <v>95</v>
      </c>
      <c r="D13" s="48" t="s">
        <v>96</v>
      </c>
      <c r="E13" s="62">
        <v>174</v>
      </c>
      <c r="F13" s="62">
        <v>18.1</v>
      </c>
      <c r="G13" s="62">
        <f>+E13-F13</f>
        <v>155.9</v>
      </c>
      <c r="H13" s="52"/>
    </row>
    <row r="14" spans="1:8" ht="12.75">
      <c r="A14" s="48"/>
      <c r="B14" s="53"/>
      <c r="C14" s="47"/>
      <c r="D14" s="48"/>
      <c r="E14" s="63"/>
      <c r="F14" s="64"/>
      <c r="G14" s="62"/>
      <c r="H14" s="65"/>
    </row>
    <row r="15" spans="1:8" ht="12.75">
      <c r="A15" s="48"/>
      <c r="B15" s="53"/>
      <c r="C15" s="66" t="s">
        <v>97</v>
      </c>
      <c r="D15" s="67"/>
      <c r="E15" s="68">
        <f>SUM(E10:E14)</f>
        <v>7064.707</v>
      </c>
      <c r="F15" s="68">
        <f>SUM(F10:F14)</f>
        <v>1140.7069999999999</v>
      </c>
      <c r="G15" s="68">
        <f>SUM(G10:G14)</f>
        <v>5923.999999999999</v>
      </c>
      <c r="H15" s="52"/>
    </row>
    <row r="16" spans="1:8" ht="13.5" thickBot="1">
      <c r="A16" s="69"/>
      <c r="B16" s="70"/>
      <c r="C16" s="71"/>
      <c r="D16" s="72"/>
      <c r="E16" s="63"/>
      <c r="F16" s="63"/>
      <c r="G16" s="63"/>
      <c r="H16" s="65"/>
    </row>
    <row r="17" spans="1:8" ht="9" customHeight="1">
      <c r="A17" s="44"/>
      <c r="B17" s="46"/>
      <c r="C17" s="73"/>
      <c r="D17" s="73"/>
      <c r="E17" s="74"/>
      <c r="F17" s="74"/>
      <c r="G17" s="74"/>
      <c r="H17" s="73"/>
    </row>
    <row r="18" spans="1:8" ht="12.75">
      <c r="A18" s="54"/>
      <c r="B18" s="75" t="s">
        <v>18</v>
      </c>
      <c r="C18" s="76"/>
      <c r="D18" s="76"/>
      <c r="E18" s="77">
        <f>E15</f>
        <v>7064.707</v>
      </c>
      <c r="F18" s="77">
        <f>F15</f>
        <v>1140.7069999999999</v>
      </c>
      <c r="G18" s="77">
        <f>G15</f>
        <v>5923.999999999999</v>
      </c>
      <c r="H18" s="77">
        <f>H15</f>
        <v>0</v>
      </c>
    </row>
    <row r="19" spans="1:8" ht="6.75" customHeight="1" thickBot="1">
      <c r="A19" s="58"/>
      <c r="B19" s="60"/>
      <c r="C19" s="78"/>
      <c r="D19" s="78"/>
      <c r="E19" s="79"/>
      <c r="F19" s="79"/>
      <c r="G19" s="79"/>
      <c r="H19" s="79"/>
    </row>
    <row r="20" spans="1:8" ht="12.75">
      <c r="A20" s="56"/>
      <c r="B20" s="56"/>
      <c r="C20" s="80"/>
      <c r="D20" s="80"/>
      <c r="E20" s="49"/>
      <c r="F20" s="49"/>
      <c r="G20" s="49"/>
      <c r="H20" s="49"/>
    </row>
    <row r="21" spans="1:7" ht="48" customHeight="1">
      <c r="A21" s="81" t="s">
        <v>98</v>
      </c>
      <c r="B21" s="81" t="s">
        <v>99</v>
      </c>
      <c r="C21" s="81" t="s">
        <v>100</v>
      </c>
      <c r="D21" s="81" t="s">
        <v>101</v>
      </c>
      <c r="E21" s="82" t="s">
        <v>102</v>
      </c>
      <c r="F21" s="81" t="s">
        <v>103</v>
      </c>
      <c r="G21" s="83"/>
    </row>
    <row r="22" spans="1:8" ht="15">
      <c r="A22" s="84">
        <v>1</v>
      </c>
      <c r="B22" s="85">
        <v>24466.55999999994</v>
      </c>
      <c r="C22" s="85">
        <v>714380.97</v>
      </c>
      <c r="D22" s="85">
        <v>707854.95</v>
      </c>
      <c r="E22" s="85">
        <v>64383.42000000001</v>
      </c>
      <c r="F22" s="85">
        <f>B22+C22-D22</f>
        <v>30992.579999999958</v>
      </c>
      <c r="G22" s="86"/>
      <c r="H22" s="49"/>
    </row>
    <row r="23" spans="1:8" ht="12.75">
      <c r="A23" s="56"/>
      <c r="B23" s="56"/>
      <c r="C23" s="80"/>
      <c r="D23" s="80"/>
      <c r="E23" s="49"/>
      <c r="F23" s="49"/>
      <c r="G23" s="49"/>
      <c r="H23" s="49"/>
    </row>
    <row r="24" spans="1:6" ht="49.5" customHeight="1">
      <c r="A24" s="81" t="s">
        <v>98</v>
      </c>
      <c r="B24" s="81" t="s">
        <v>104</v>
      </c>
      <c r="C24" s="81" t="s">
        <v>105</v>
      </c>
      <c r="D24" s="81" t="s">
        <v>106</v>
      </c>
      <c r="E24" s="81" t="s">
        <v>107</v>
      </c>
      <c r="F24" s="81" t="s">
        <v>108</v>
      </c>
    </row>
    <row r="25" spans="1:8" ht="15">
      <c r="A25" s="87">
        <v>1</v>
      </c>
      <c r="B25" s="88">
        <v>-75761.12</v>
      </c>
      <c r="C25" s="88">
        <f>+D22+E22</f>
        <v>772238.37</v>
      </c>
      <c r="D25" s="88">
        <v>1140707</v>
      </c>
      <c r="E25" s="88">
        <v>350506.9</v>
      </c>
      <c r="F25" s="88">
        <f>B25+C25-D25+E25</f>
        <v>-93722.84999999998</v>
      </c>
      <c r="G25" s="49"/>
      <c r="H25" s="49"/>
    </row>
    <row r="26" spans="1:8" ht="12.75">
      <c r="A26" s="56"/>
      <c r="B26" s="56"/>
      <c r="C26" s="80"/>
      <c r="D26" s="80"/>
      <c r="E26" s="49"/>
      <c r="F26" s="49"/>
      <c r="G26" s="49"/>
      <c r="H26" s="49"/>
    </row>
  </sheetData>
  <sheetProtection/>
  <mergeCells count="2">
    <mergeCell ref="A1:G2"/>
    <mergeCell ref="F3:G3"/>
  </mergeCells>
  <printOptions horizontalCentered="1"/>
  <pageMargins left="0" right="0" top="2.952755905511811" bottom="0" header="0" footer="0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dcterms:created xsi:type="dcterms:W3CDTF">2014-06-26T11:13:40Z</dcterms:created>
  <dcterms:modified xsi:type="dcterms:W3CDTF">2014-07-04T08:01:06Z</dcterms:modified>
  <cp:category/>
  <cp:version/>
  <cp:contentType/>
  <cp:contentStatus/>
</cp:coreProperties>
</file>