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Березовая13" sheetId="1" r:id="rId1"/>
    <sheet name="Березовая 13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<sst xmlns="http://schemas.openxmlformats.org/spreadsheetml/2006/main" count="69" uniqueCount="62">
  <si>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ОТЧЕТ</t>
  </si>
  <si>
    <t>по выполнению плана текущего ремонта жилого дома</t>
  </si>
  <si>
    <t>№ 13 по ул. Березовая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</si>
  <si>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</si>
  <si>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</si>
  <si>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</si>
  <si>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</si>
  <si>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</si>
  <si>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</si>
  <si>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</si>
  <si>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</si>
  <si>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</si>
  <si>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</si>
  <si>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демонтаж и установка манометра в ТП 1,2  - 0.53 т.р.</t>
  </si>
  <si>
    <t>замена кабеля на чердаке - 0.53 т.р.</t>
  </si>
  <si>
    <t>расходный инвентарь - 0.75 т.р.</t>
  </si>
  <si>
    <t>посыпка реагента на кровлю - 1.17 т.р.</t>
  </si>
  <si>
    <t>монтаж системы эл. обогрева водопровода - 76.85 т.р.</t>
  </si>
  <si>
    <t>изоляция трубопровод ХВС в подъезде и на чердаке 11.67т.р.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</si>
  <si>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91.50</t>
    </r>
    <r>
      <rPr>
        <sz val="11"/>
        <color indexed="8"/>
        <rFont val="Calibri"/>
        <family val="2"/>
      </rPr>
      <t xml:space="preserve"> тыс.рублей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</si>
  <si>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</si>
  <si>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</si>
  <si>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</si>
  <si>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13  по ул. Березовая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</si>
  <si>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</si>
  <si>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</si>
  <si>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</si>
  <si>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</si>
  <si>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</si>
  <si>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</si>
  <si>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</si>
  <si>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</si>
  <si>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</si>
  <si>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"Сертоловский топливно энергетический комплекс"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</si>
  <si>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</si>
  <si>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</si>
  <si>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</si>
  <si>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</si>
  <si>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</si>
  <si>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</si>
  <si>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</si>
  <si>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</si>
  <si>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</si>
  <si>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</si>
  <si>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</si>
  <si>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</si>
  <si>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</si>
  <si>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</si>
  <si>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</si>
  <si>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</si>
  <si>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</si>
  <si>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</si>
  <si>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электричество подъездное</t>
  </si>
  <si>
    <t>т/о узлов учета теп/энергии</t>
  </si>
  <si>
    <t xml:space="preserve"> ООО"Энерго-Сервис"</t>
  </si>
  <si>
    <t>Общая задолженность по дому  на 01.01.2020г.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</si>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</sst>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ill="1" applyAlignment="1">
      <alignment horizontal="left"/>
    </xf>
    <xf numFmtId="0" fontId="22" fillId="0" borderId="0" xfId="72" applyFont="1" applyFill="1">
      <alignment/>
      <protection/>
    </xf>
    <xf numFmtId="0" fontId="20" fillId="0" borderId="0" xfId="72" applyFill="1">
      <alignment/>
      <protection/>
    </xf>
    <xf numFmtId="0" fontId="23" fillId="0" borderId="11" xfId="72" applyFont="1" applyFill="1" applyBorder="1" applyAlignment="1">
      <alignment horizontal="center"/>
      <protection/>
    </xf>
    <xf numFmtId="0" fontId="23" fillId="0" borderId="12" xfId="72" applyFont="1" applyFill="1" applyBorder="1" applyAlignment="1">
      <alignment horizontal="center"/>
      <protection/>
    </xf>
    <xf numFmtId="0" fontId="22" fillId="0" borderId="12" xfId="72" applyFont="1" applyFill="1" applyBorder="1">
      <alignment/>
      <protection/>
    </xf>
    <xf numFmtId="0" fontId="22" fillId="0" borderId="13" xfId="72" applyFont="1" applyFill="1" applyBorder="1">
      <alignment/>
      <protection/>
    </xf>
    <xf numFmtId="0" fontId="23" fillId="0" borderId="0" xfId="72" applyFont="1" applyFill="1" applyAlignment="1">
      <alignment horizontal="center"/>
      <protection/>
    </xf>
    <xf numFmtId="0" fontId="22" fillId="0" borderId="0" xfId="72" applyFont="1" applyFill="1" applyBorder="1">
      <alignment/>
      <protection/>
    </xf>
    <xf numFmtId="0" fontId="24" fillId="0" borderId="0" xfId="72" applyFont="1" applyFill="1" applyBorder="1" applyAlignment="1">
      <alignment horizontal="center"/>
      <protection/>
    </xf>
    <xf numFmtId="0" fontId="25" fillId="0" borderId="0" xfId="72" applyFont="1" applyFill="1" applyBorder="1" applyAlignment="1">
      <alignment horizontal="center"/>
      <protection/>
    </xf>
    <xf numFmtId="0" fontId="25" fillId="0" borderId="14" xfId="72" applyFont="1" applyFill="1" applyBorder="1" applyAlignment="1">
      <alignment horizontal="center"/>
      <protection/>
    </xf>
    <xf numFmtId="0" fontId="26" fillId="0" borderId="15" xfId="72" applyFont="1" applyFill="1" applyBorder="1" applyAlignment="1">
      <alignment horizontal="center" vertical="top" wrapText="1"/>
      <protection/>
    </xf>
    <xf numFmtId="0" fontId="26" fillId="0" borderId="13" xfId="72" applyFont="1" applyFill="1" applyBorder="1" applyAlignment="1">
      <alignment horizontal="center" vertical="top" wrapText="1"/>
      <protection/>
    </xf>
    <xf numFmtId="0" fontId="27" fillId="0" borderId="13" xfId="72" applyFont="1" applyFill="1" applyBorder="1" applyAlignment="1">
      <alignment horizontal="center" vertical="top" wrapText="1"/>
      <protection/>
    </xf>
    <xf numFmtId="0" fontId="26" fillId="0" borderId="11" xfId="72" applyFont="1" applyFill="1" applyBorder="1" applyAlignment="1">
      <alignment horizontal="center" vertical="top" wrapText="1"/>
      <protection/>
    </xf>
    <xf numFmtId="0" fontId="26" fillId="0" borderId="12" xfId="72" applyFont="1" applyFill="1" applyBorder="1" applyAlignment="1">
      <alignment horizontal="center" vertical="top" wrapText="1"/>
      <protection/>
    </xf>
    <xf numFmtId="0" fontId="26" fillId="0" borderId="16" xfId="72" applyFont="1" applyFill="1" applyBorder="1" applyAlignment="1">
      <alignment horizontal="center" vertical="top" wrapText="1"/>
      <protection/>
    </xf>
    <xf numFmtId="0" fontId="23" fillId="0" borderId="17" xfId="72" applyFont="1" applyFill="1" applyBorder="1" applyAlignment="1">
      <alignment horizontal="center" vertical="top" wrapText="1"/>
      <protection/>
    </xf>
    <xf numFmtId="4" fontId="28" fillId="0" borderId="18" xfId="72" applyNumberFormat="1" applyFont="1" applyFill="1" applyBorder="1" applyAlignment="1">
      <alignment horizontal="right" vertical="top" wrapText="1"/>
      <protection/>
    </xf>
    <xf numFmtId="4" fontId="29" fillId="0" borderId="18" xfId="72" applyNumberFormat="1" applyFont="1" applyFill="1" applyBorder="1" applyAlignment="1">
      <alignment vertical="top" wrapText="1"/>
      <protection/>
    </xf>
    <xf numFmtId="0" fontId="30" fillId="0" borderId="19" xfId="72" applyFont="1" applyFill="1" applyBorder="1" applyAlignment="1">
      <alignment horizontal="center" vertical="center" wrapText="1"/>
      <protection/>
    </xf>
    <xf numFmtId="4" fontId="28" fillId="0" borderId="18" xfId="72" applyNumberFormat="1" applyFont="1" applyFill="1" applyBorder="1" applyAlignment="1">
      <alignment vertical="top" wrapText="1"/>
      <protection/>
    </xf>
    <xf numFmtId="0" fontId="30" fillId="0" borderId="20" xfId="72" applyFont="1" applyFill="1" applyBorder="1" applyAlignment="1">
      <alignment horizontal="center" vertical="center" wrapText="1"/>
      <protection/>
    </xf>
    <xf numFmtId="0" fontId="30" fillId="0" borderId="17" xfId="72" applyFont="1" applyFill="1" applyBorder="1" applyAlignment="1">
      <alignment horizontal="center" vertical="center" wrapText="1"/>
      <protection/>
    </xf>
    <xf numFmtId="4" fontId="23" fillId="0" borderId="18" xfId="72" applyNumberFormat="1" applyFont="1" applyFill="1" applyBorder="1" applyAlignment="1">
      <alignment vertical="top" wrapText="1"/>
      <protection/>
    </xf>
    <xf numFmtId="0" fontId="23" fillId="0" borderId="15" xfId="72" applyFont="1" applyFill="1" applyBorder="1" applyAlignment="1">
      <alignment horizontal="center" vertical="top" wrapText="1"/>
      <protection/>
    </xf>
    <xf numFmtId="0" fontId="23" fillId="0" borderId="12" xfId="72" applyFont="1" applyFill="1" applyBorder="1" applyAlignment="1">
      <alignment horizontal="center" vertical="top" wrapText="1"/>
      <protection/>
    </xf>
    <xf numFmtId="0" fontId="26" fillId="0" borderId="17" xfId="72" applyFont="1" applyFill="1" applyBorder="1" applyAlignment="1">
      <alignment horizontal="center" vertical="top" wrapText="1"/>
      <protection/>
    </xf>
    <xf numFmtId="0" fontId="26" fillId="0" borderId="18" xfId="72" applyFont="1" applyFill="1" applyBorder="1" applyAlignment="1">
      <alignment horizontal="center" vertical="top" wrapText="1"/>
      <protection/>
    </xf>
    <xf numFmtId="4" fontId="28" fillId="0" borderId="13" xfId="72" applyNumberFormat="1" applyFont="1" applyFill="1" applyBorder="1" applyAlignment="1">
      <alignment horizontal="right" vertical="top" wrapText="1"/>
      <protection/>
    </xf>
    <xf numFmtId="4" fontId="29" fillId="0" borderId="13" xfId="72" applyNumberFormat="1" applyFont="1" applyFill="1" applyBorder="1" applyAlignment="1">
      <alignment vertical="top" wrapText="1"/>
      <protection/>
    </xf>
    <xf numFmtId="4" fontId="20" fillId="0" borderId="0" xfId="72" applyNumberFormat="1" applyFill="1">
      <alignment/>
      <protection/>
    </xf>
    <xf numFmtId="0" fontId="31" fillId="0" borderId="17" xfId="72" applyFont="1" applyFill="1" applyBorder="1" applyAlignment="1">
      <alignment horizontal="center" vertical="center" wrapText="1"/>
      <protection/>
    </xf>
    <xf numFmtId="4" fontId="30" fillId="0" borderId="18" xfId="72" applyNumberFormat="1" applyFont="1" applyFill="1" applyBorder="1" applyAlignment="1">
      <alignment horizontal="right" vertical="top" wrapText="1"/>
      <protection/>
    </xf>
    <xf numFmtId="0" fontId="32" fillId="0" borderId="18" xfId="72" applyFont="1" applyFill="1" applyBorder="1" applyAlignment="1">
      <alignment horizontal="center" vertical="top" wrapText="1"/>
      <protection/>
    </xf>
    <xf numFmtId="0" fontId="28" fillId="0" borderId="18" xfId="72" applyFont="1" applyFill="1" applyBorder="1" applyAlignment="1">
      <alignment horizontal="center" vertical="top" wrapText="1"/>
      <protection/>
    </xf>
    <xf numFmtId="0" fontId="28" fillId="0" borderId="18" xfId="72" applyFont="1" applyFill="1" applyBorder="1" applyAlignment="1">
      <alignment vertical="top" wrapText="1"/>
      <protection/>
    </xf>
    <xf numFmtId="0" fontId="28" fillId="0" borderId="18" xfId="72" applyFont="1" applyFill="1" applyBorder="1" applyAlignment="1">
      <alignment horizontal="center" vertical="center" wrapText="1"/>
      <protection/>
    </xf>
    <xf numFmtId="0" fontId="23" fillId="0" borderId="18" xfId="72" applyFont="1" applyFill="1" applyBorder="1" applyAlignment="1">
      <alignment horizontal="center" vertical="top" wrapText="1"/>
      <protection/>
    </xf>
    <xf numFmtId="0" fontId="20" fillId="0" borderId="0" xfId="72" applyFont="1" applyFill="1">
      <alignment/>
      <protection/>
    </xf>
    <xf numFmtId="0" fontId="33" fillId="0" borderId="0" xfId="72" applyFont="1" applyFill="1">
      <alignment/>
      <protection/>
    </xf>
    <xf numFmtId="4" fontId="34" fillId="0" borderId="0" xfId="72" applyNumberFormat="1" applyFont="1" applyFill="1">
      <alignment/>
      <protection/>
    </xf>
    <xf numFmtId="0" fontId="28" fillId="0" borderId="0" xfId="72" applyFont="1" applyFill="1">
      <alignment/>
      <protection/>
    </xf>
    <xf numFmtId="0" fontId="23" fillId="0" borderId="21" xfId="72" applyFont="1" applyFill="1" applyBorder="1" applyAlignment="1">
      <alignment horizontal="center" vertical="top" wrapText="1"/>
      <protection/>
    </xf>
    <xf numFmtId="0" fontId="23" fillId="0" borderId="11" xfId="72" applyFont="1" applyFill="1" applyBorder="1" applyAlignment="1">
      <alignment horizontal="center" wrapText="1"/>
      <protection/>
    </xf>
    <xf numFmtId="4" fontId="28" fillId="0" borderId="10" xfId="72" applyNumberFormat="1" applyFont="1" applyFill="1" applyBorder="1" applyAlignment="1">
      <alignment horizontal="center" vertical="center" wrapText="1"/>
      <protection/>
    </xf>
    <xf numFmtId="0" fontId="28" fillId="0" borderId="10" xfId="72" applyFont="1" applyFill="1" applyBorder="1" applyAlignment="1">
      <alignment horizontal="center" vertical="top" wrapText="1"/>
      <protection/>
    </xf>
    <xf numFmtId="0" fontId="35" fillId="0" borderId="0" xfId="72" applyFont="1" applyFill="1">
      <alignment/>
      <protection/>
    </xf>
    <xf numFmtId="4" fontId="28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6"/>
  <sheetViews>
    <sheetView tabSelected="1" zoomScalePageLayoutView="0" workbookViewId="0" topLeftCell="C17">
      <selection activeCell="E32" sqref="E32:F32"/>
    </sheetView>
  </sheetViews>
  <sheetFormatPr defaultColWidth="9.140625" defaultRowHeight="15"/>
  <cols>
    <col min="1" max="1" width="3.421875" style="12" hidden="1" customWidth="1"/>
    <col min="2" max="2" width="9.140625" style="12" hidden="1" customWidth="1"/>
    <col min="3" max="3" width="28.57421875" style="53" customWidth="1"/>
    <col min="4" max="4" width="13.00390625" style="53" customWidth="1"/>
    <col min="5" max="5" width="11.8515625" style="53" customWidth="1"/>
    <col min="6" max="6" width="12.28125" style="53" customWidth="1"/>
    <col min="7" max="7" width="11.8515625" style="53" customWidth="1"/>
    <col min="8" max="8" width="14.421875" style="53" customWidth="1"/>
    <col min="9" max="9" width="22.8515625" style="53" customWidth="1"/>
    <col min="10" max="11" width="0" style="12" hidden="1" customWidth="1"/>
    <col min="12" max="16384" width="9.140625" style="12" customWidth="1"/>
  </cols>
  <sheetData>
    <row r="1" spans="3:9" ht="12.75" customHeight="1" hidden="1">
      <c r="C1" s="11"/>
      <c r="D1" s="11"/>
      <c r="E1" s="11"/>
      <c r="F1" s="11"/>
      <c r="G1" s="11"/>
      <c r="H1" s="11"/>
      <c r="I1" s="11"/>
    </row>
    <row r="2" spans="3:9" ht="13.5" customHeight="1" hidden="1" thickBot="1">
      <c r="C2" s="11"/>
      <c r="D2" s="11"/>
      <c r="E2" s="11" t="s">
        <v>20</v>
      </c>
      <c r="F2" s="11"/>
      <c r="G2" s="11"/>
      <c r="H2" s="11"/>
      <c r="I2" s="11"/>
    </row>
    <row r="3" spans="3:9" ht="13.5" customHeight="1" hidden="1" thickBot="1">
      <c r="C3" s="13"/>
      <c r="D3" s="14"/>
      <c r="E3" s="15"/>
      <c r="F3" s="15"/>
      <c r="G3" s="15"/>
      <c r="H3" s="15"/>
      <c r="I3" s="16"/>
    </row>
    <row r="4" spans="3:9" ht="12.75" customHeight="1" hidden="1">
      <c r="C4" s="17"/>
      <c r="D4" s="17"/>
      <c r="E4" s="18"/>
      <c r="F4" s="18"/>
      <c r="G4" s="18"/>
      <c r="H4" s="18"/>
      <c r="I4" s="18"/>
    </row>
    <row r="5" spans="3:9" ht="12.75" customHeight="1">
      <c r="C5" s="17"/>
      <c r="D5" s="17"/>
      <c r="E5" s="18"/>
      <c r="F5" s="18"/>
      <c r="G5" s="18"/>
      <c r="H5" s="18"/>
      <c r="I5" s="18"/>
    </row>
    <row r="6" spans="3:9" ht="12.75" customHeight="1">
      <c r="C6" s="17"/>
      <c r="D6" s="17"/>
      <c r="E6" s="18"/>
      <c r="F6" s="18"/>
      <c r="G6" s="18"/>
      <c r="H6" s="18"/>
      <c r="I6" s="18"/>
    </row>
    <row r="7" spans="3:9" ht="12.75" customHeight="1">
      <c r="C7" s="17"/>
      <c r="D7" s="17"/>
      <c r="E7" s="18"/>
      <c r="F7" s="18"/>
      <c r="G7" s="18"/>
      <c r="H7" s="18"/>
      <c r="I7" s="18"/>
    </row>
    <row r="8" spans="3:9" ht="12.75" customHeight="1">
      <c r="C8" s="17"/>
      <c r="D8" s="17"/>
      <c r="E8" s="18"/>
      <c r="F8" s="18"/>
      <c r="G8" s="18"/>
      <c r="H8" s="18"/>
      <c r="I8" s="18"/>
    </row>
    <row r="9" spans="3:9" ht="12.75" customHeight="1">
      <c r="C9" s="17"/>
      <c r="D9" s="17"/>
      <c r="E9" s="18"/>
      <c r="F9" s="18"/>
      <c r="G9" s="18"/>
      <c r="H9" s="18"/>
      <c r="I9" s="18"/>
    </row>
    <row r="10" spans="3:9" ht="12.75" customHeight="1">
      <c r="C10" s="17"/>
      <c r="D10" s="17"/>
      <c r="E10" s="18"/>
      <c r="F10" s="18"/>
      <c r="G10" s="18"/>
      <c r="H10" s="18"/>
      <c r="I10" s="18"/>
    </row>
    <row r="11" spans="3:9" ht="12.75" customHeight="1">
      <c r="C11" s="17"/>
      <c r="D11" s="17"/>
      <c r="E11" s="18"/>
      <c r="F11" s="18"/>
      <c r="G11" s="18"/>
      <c r="H11" s="18"/>
      <c r="I11" s="18"/>
    </row>
    <row r="12" spans="3:9" ht="12.75" customHeight="1">
      <c r="C12" s="17"/>
      <c r="D12" s="17"/>
      <c r="E12" s="18"/>
      <c r="F12" s="18"/>
      <c r="G12" s="18"/>
      <c r="H12" s="18"/>
      <c r="I12" s="18"/>
    </row>
    <row r="13" spans="3:9" ht="12.75" customHeight="1">
      <c r="C13" s="17"/>
      <c r="D13" s="17"/>
      <c r="E13" s="18"/>
      <c r="F13" s="18"/>
      <c r="G13" s="18"/>
      <c r="H13" s="18"/>
      <c r="I13" s="18"/>
    </row>
    <row r="14" spans="3:9" ht="12.75" customHeight="1">
      <c r="C14" s="17"/>
      <c r="D14" s="17"/>
      <c r="E14" s="18"/>
      <c r="F14" s="18"/>
      <c r="G14" s="18"/>
      <c r="H14" s="18"/>
      <c r="I14" s="18"/>
    </row>
    <row r="15" spans="3:9" ht="12.75" customHeight="1">
      <c r="C15" s="17"/>
      <c r="D15" s="17"/>
      <c r="E15" s="18"/>
      <c r="F15" s="18"/>
      <c r="G15" s="18"/>
      <c r="H15" s="18"/>
      <c r="I15" s="18"/>
    </row>
    <row r="16" spans="3:9" ht="12.75" customHeight="1">
      <c r="C16" s="17"/>
      <c r="D16" s="17"/>
      <c r="E16" s="18"/>
      <c r="F16" s="18"/>
      <c r="G16" s="18"/>
      <c r="H16" s="18"/>
      <c r="I16" s="18"/>
    </row>
    <row r="17" spans="3:9" ht="12.75" customHeight="1">
      <c r="C17" s="17"/>
      <c r="D17" s="17"/>
      <c r="E17" s="18"/>
      <c r="F17" s="18"/>
      <c r="G17" s="18"/>
      <c r="H17" s="18"/>
      <c r="I17" s="18"/>
    </row>
    <row r="18" spans="3:9" ht="12.75" customHeight="1">
      <c r="C18" s="17"/>
      <c r="D18" s="17"/>
      <c r="E18" s="18"/>
      <c r="F18" s="18"/>
      <c r="G18" s="18"/>
      <c r="H18" s="18"/>
      <c r="I18" s="18"/>
    </row>
    <row r="19" spans="3:9" ht="12.75" customHeight="1">
      <c r="C19" s="17"/>
      <c r="D19" s="17"/>
      <c r="E19" s="18"/>
      <c r="F19" s="18"/>
      <c r="G19" s="18"/>
      <c r="H19" s="18"/>
      <c r="I19" s="18"/>
    </row>
    <row r="20" spans="3:9" ht="12.75" customHeight="1">
      <c r="C20" s="17"/>
      <c r="D20" s="17"/>
      <c r="E20" s="18"/>
      <c r="F20" s="18"/>
      <c r="G20" s="18"/>
      <c r="H20" s="18"/>
      <c r="I20" s="18"/>
    </row>
    <row r="21" spans="3:9" ht="12.75" customHeight="1">
      <c r="C21" s="17"/>
      <c r="D21" s="17"/>
      <c r="E21" s="18"/>
      <c r="F21" s="18"/>
      <c r="G21" s="18"/>
      <c r="H21" s="18"/>
      <c r="I21" s="18"/>
    </row>
    <row r="22" spans="3:9" ht="12.75" customHeight="1">
      <c r="C22" s="17"/>
      <c r="D22" s="17"/>
      <c r="E22" s="18"/>
      <c r="F22" s="18"/>
      <c r="G22" s="18"/>
      <c r="H22" s="18"/>
      <c r="I22" s="18"/>
    </row>
    <row r="23" spans="3:9" ht="12.75" customHeight="1">
      <c r="C23" s="17"/>
      <c r="D23" s="17"/>
      <c r="E23" s="18"/>
      <c r="F23" s="18"/>
      <c r="G23" s="18"/>
      <c r="H23" s="18"/>
      <c r="I23" s="18"/>
    </row>
    <row r="24" spans="3:9" ht="14.25">
      <c r="C24" s="19" t="s">
        <v>21</v>
      </c>
      <c r="D24" s="19"/>
      <c r="E24" s="19"/>
      <c r="F24" s="19"/>
      <c r="G24" s="19"/>
      <c r="H24" s="19"/>
      <c r="I24" s="19"/>
    </row>
    <row r="25" spans="3:9" ht="12.75">
      <c r="C25" s="20" t="s">
        <v>22</v>
      </c>
      <c r="D25" s="20"/>
      <c r="E25" s="20"/>
      <c r="F25" s="20"/>
      <c r="G25" s="20"/>
      <c r="H25" s="20"/>
      <c r="I25" s="20"/>
    </row>
    <row r="26" spans="3:9" ht="12.75">
      <c r="C26" s="20" t="s">
        <v>23</v>
      </c>
      <c r="D26" s="20"/>
      <c r="E26" s="20"/>
      <c r="F26" s="20"/>
      <c r="G26" s="20"/>
      <c r="H26" s="20"/>
      <c r="I26" s="20"/>
    </row>
    <row r="27" spans="3:9" ht="6" customHeight="1" thickBot="1">
      <c r="C27" s="21"/>
      <c r="D27" s="21"/>
      <c r="E27" s="21"/>
      <c r="F27" s="21"/>
      <c r="G27" s="21"/>
      <c r="H27" s="21"/>
      <c r="I27" s="21"/>
    </row>
    <row r="28" spans="3:9" ht="50.25" customHeight="1" thickBot="1">
      <c r="C28" s="22" t="s">
        <v>24</v>
      </c>
      <c r="D28" s="23" t="s">
        <v>25</v>
      </c>
      <c r="E28" s="24" t="s">
        <v>26</v>
      </c>
      <c r="F28" s="24" t="s">
        <v>27</v>
      </c>
      <c r="G28" s="24" t="s">
        <v>28</v>
      </c>
      <c r="H28" s="24" t="s">
        <v>29</v>
      </c>
      <c r="I28" s="23" t="s">
        <v>30</v>
      </c>
    </row>
    <row r="29" spans="3:9" ht="13.5" customHeight="1" thickBot="1">
      <c r="C29" s="25" t="s">
        <v>31</v>
      </c>
      <c r="D29" s="26"/>
      <c r="E29" s="26"/>
      <c r="F29" s="26"/>
      <c r="G29" s="26"/>
      <c r="H29" s="26"/>
      <c r="I29" s="27"/>
    </row>
    <row r="30" spans="3:11" ht="13.5" customHeight="1" thickBot="1">
      <c r="C30" s="28" t="s">
        <v>32</v>
      </c>
      <c r="D30" s="29">
        <v>30557.160000000033</v>
      </c>
      <c r="E30" s="30"/>
      <c r="F30" s="30">
        <f>1522.13+13229.82</f>
        <v>14751.95</v>
      </c>
      <c r="G30" s="30"/>
      <c r="H30" s="30">
        <f>+D30+E30-F30</f>
        <v>15805.210000000032</v>
      </c>
      <c r="I30" s="31" t="s">
        <v>33</v>
      </c>
      <c r="K30" s="12">
        <f>40565.22+14799.62</f>
        <v>55364.840000000004</v>
      </c>
    </row>
    <row r="31" spans="3:9" ht="13.5" customHeight="1" hidden="1" thickBot="1">
      <c r="C31" s="28" t="s">
        <v>34</v>
      </c>
      <c r="D31" s="29">
        <v>0</v>
      </c>
      <c r="E31" s="32"/>
      <c r="F31" s="32"/>
      <c r="G31" s="30"/>
      <c r="H31" s="30">
        <f>+D31+E31-F31</f>
        <v>0</v>
      </c>
      <c r="I31" s="33"/>
    </row>
    <row r="32" spans="3:11" ht="13.5" customHeight="1" thickBot="1">
      <c r="C32" s="28" t="s">
        <v>35</v>
      </c>
      <c r="D32" s="29">
        <v>14371.97</v>
      </c>
      <c r="E32" s="32"/>
      <c r="F32" s="32"/>
      <c r="G32" s="30"/>
      <c r="H32" s="30">
        <f>+D32+E32-F32</f>
        <v>14371.97</v>
      </c>
      <c r="I32" s="33"/>
      <c r="K32" s="12">
        <v>39973.63</v>
      </c>
    </row>
    <row r="33" spans="3:9" ht="13.5" customHeight="1" thickBot="1">
      <c r="C33" s="28" t="s">
        <v>36</v>
      </c>
      <c r="D33" s="29"/>
      <c r="E33" s="32"/>
      <c r="F33" s="32"/>
      <c r="G33" s="30"/>
      <c r="H33" s="30">
        <f>+D33+E33-F33</f>
        <v>0</v>
      </c>
      <c r="I33" s="33"/>
    </row>
    <row r="34" spans="3:11" ht="13.5" customHeight="1" thickBot="1">
      <c r="C34" s="28" t="s">
        <v>37</v>
      </c>
      <c r="D34" s="29">
        <v>4.49</v>
      </c>
      <c r="E34" s="32"/>
      <c r="F34" s="32">
        <v>0.2</v>
      </c>
      <c r="G34" s="30"/>
      <c r="H34" s="30">
        <f>+D34+E34-F34</f>
        <v>4.29</v>
      </c>
      <c r="I34" s="34"/>
      <c r="K34" s="12">
        <f>206.17-21.85</f>
        <v>184.32</v>
      </c>
    </row>
    <row r="35" spans="3:9" ht="13.5" customHeight="1" thickBot="1">
      <c r="C35" s="28" t="s">
        <v>38</v>
      </c>
      <c r="D35" s="35">
        <f>SUM(D30:D34)</f>
        <v>44933.62000000003</v>
      </c>
      <c r="E35" s="35">
        <f>SUM(E30:E34)</f>
        <v>0</v>
      </c>
      <c r="F35" s="35">
        <f>SUM(F30:F34)</f>
        <v>14752.150000000001</v>
      </c>
      <c r="G35" s="35">
        <f>SUM(G30:G34)</f>
        <v>0</v>
      </c>
      <c r="H35" s="35">
        <f>SUM(H30:H34)</f>
        <v>30181.47000000003</v>
      </c>
      <c r="I35" s="36"/>
    </row>
    <row r="36" spans="3:9" ht="13.5" customHeight="1" thickBot="1">
      <c r="C36" s="37" t="s">
        <v>39</v>
      </c>
      <c r="D36" s="37"/>
      <c r="E36" s="37"/>
      <c r="F36" s="37"/>
      <c r="G36" s="37"/>
      <c r="H36" s="37"/>
      <c r="I36" s="37"/>
    </row>
    <row r="37" spans="3:9" ht="48.75" customHeight="1" thickBot="1">
      <c r="C37" s="38" t="s">
        <v>24</v>
      </c>
      <c r="D37" s="23" t="s">
        <v>25</v>
      </c>
      <c r="E37" s="24" t="s">
        <v>26</v>
      </c>
      <c r="F37" s="24" t="s">
        <v>27</v>
      </c>
      <c r="G37" s="24" t="s">
        <v>28</v>
      </c>
      <c r="H37" s="24" t="s">
        <v>29</v>
      </c>
      <c r="I37" s="39" t="s">
        <v>40</v>
      </c>
    </row>
    <row r="38" spans="3:11" ht="21" customHeight="1" thickBot="1">
      <c r="C38" s="22" t="s">
        <v>41</v>
      </c>
      <c r="D38" s="40">
        <v>21188.97</v>
      </c>
      <c r="E38" s="41">
        <v>98418.33</v>
      </c>
      <c r="F38" s="41">
        <v>78937.6</v>
      </c>
      <c r="G38" s="41">
        <f>+E38</f>
        <v>98418.33</v>
      </c>
      <c r="H38" s="41">
        <f>+D38+E38-F38</f>
        <v>40669.7</v>
      </c>
      <c r="I38" s="31" t="s">
        <v>42</v>
      </c>
      <c r="J38" s="42">
        <f>14.31+49.31+23633.65-10.16-D38</f>
        <v>2498.1399999999994</v>
      </c>
      <c r="K38" s="42">
        <f>365.06+921.27+42442.74-H38</f>
        <v>3059.3700000000026</v>
      </c>
    </row>
    <row r="39" spans="3:9" ht="24.75" customHeight="1" thickBot="1">
      <c r="C39" s="28" t="s">
        <v>43</v>
      </c>
      <c r="D39" s="29">
        <v>5087.669999999998</v>
      </c>
      <c r="E39" s="30">
        <v>24238.94</v>
      </c>
      <c r="F39" s="30">
        <v>19347.22</v>
      </c>
      <c r="G39" s="41">
        <v>91498.9</v>
      </c>
      <c r="H39" s="41">
        <f aca="true" t="shared" si="0" ref="H39:H46">+D39+E39-F39</f>
        <v>9979.389999999996</v>
      </c>
      <c r="I39" s="43"/>
    </row>
    <row r="40" spans="3:9" ht="13.5" customHeight="1" thickBot="1">
      <c r="C40" s="38" t="s">
        <v>44</v>
      </c>
      <c r="D40" s="44">
        <v>-8.380000000001814</v>
      </c>
      <c r="E40" s="30"/>
      <c r="F40" s="30">
        <v>-8.38</v>
      </c>
      <c r="G40" s="41"/>
      <c r="H40" s="41">
        <f t="shared" si="0"/>
        <v>-1.8136603330276557E-12</v>
      </c>
      <c r="I40" s="45"/>
    </row>
    <row r="41" spans="3:9" ht="12.75" customHeight="1" hidden="1" thickBot="1">
      <c r="C41" s="28" t="s">
        <v>45</v>
      </c>
      <c r="D41" s="29">
        <v>0</v>
      </c>
      <c r="E41" s="30"/>
      <c r="F41" s="30"/>
      <c r="G41" s="41"/>
      <c r="H41" s="41">
        <f t="shared" si="0"/>
        <v>0</v>
      </c>
      <c r="I41" s="45" t="s">
        <v>46</v>
      </c>
    </row>
    <row r="42" spans="3:11" ht="27" customHeight="1" thickBot="1">
      <c r="C42" s="28" t="s">
        <v>47</v>
      </c>
      <c r="D42" s="29">
        <v>4613.879999999997</v>
      </c>
      <c r="E42" s="30">
        <v>19570.77</v>
      </c>
      <c r="F42" s="30">
        <v>16939.16</v>
      </c>
      <c r="G42" s="41">
        <v>37758.53</v>
      </c>
      <c r="H42" s="41">
        <f t="shared" si="0"/>
        <v>7245.489999999998</v>
      </c>
      <c r="I42" s="46" t="s">
        <v>48</v>
      </c>
      <c r="J42" s="12">
        <f>3769.7-2.6+2286.9</f>
        <v>6054</v>
      </c>
      <c r="K42" s="12">
        <f>4996.23+2286.9+3693.38</f>
        <v>10976.509999999998</v>
      </c>
    </row>
    <row r="43" spans="3:9" ht="13.5" customHeight="1" hidden="1" thickBot="1">
      <c r="C43" s="28" t="s">
        <v>49</v>
      </c>
      <c r="D43" s="29">
        <v>0</v>
      </c>
      <c r="E43" s="47"/>
      <c r="F43" s="47"/>
      <c r="G43" s="41"/>
      <c r="H43" s="41">
        <f t="shared" si="0"/>
        <v>0</v>
      </c>
      <c r="I43" s="48" t="s">
        <v>50</v>
      </c>
    </row>
    <row r="44" spans="3:9" ht="13.5" customHeight="1" thickBot="1">
      <c r="C44" s="38" t="s">
        <v>51</v>
      </c>
      <c r="D44" s="29">
        <v>1894.5200000000004</v>
      </c>
      <c r="E44" s="32">
        <v>2489.83</v>
      </c>
      <c r="F44" s="32">
        <v>2578.97</v>
      </c>
      <c r="G44" s="41">
        <f>+E44</f>
        <v>2489.83</v>
      </c>
      <c r="H44" s="41">
        <f t="shared" si="0"/>
        <v>1805.3800000000006</v>
      </c>
      <c r="I44" s="48"/>
    </row>
    <row r="45" spans="3:9" ht="13.5" customHeight="1" thickBot="1">
      <c r="C45" s="38" t="s">
        <v>52</v>
      </c>
      <c r="D45" s="29">
        <v>1688.4800000000014</v>
      </c>
      <c r="E45" s="32">
        <f>6130.65+2323.8</f>
        <v>8454.45</v>
      </c>
      <c r="F45" s="32">
        <f>5049.16+1943.29</f>
        <v>6992.45</v>
      </c>
      <c r="G45" s="41">
        <f>+E45</f>
        <v>8454.45</v>
      </c>
      <c r="H45" s="41">
        <f t="shared" si="0"/>
        <v>3150.4800000000023</v>
      </c>
      <c r="I45" s="48"/>
    </row>
    <row r="46" spans="3:9" ht="13.5" customHeight="1" thickBot="1">
      <c r="C46" s="28" t="s">
        <v>53</v>
      </c>
      <c r="D46" s="29">
        <v>1135.869999999998</v>
      </c>
      <c r="E46" s="32">
        <v>5235.53</v>
      </c>
      <c r="F46" s="32">
        <v>4188.79</v>
      </c>
      <c r="G46" s="41">
        <v>7075.2</v>
      </c>
      <c r="H46" s="41">
        <f t="shared" si="0"/>
        <v>2182.609999999998</v>
      </c>
      <c r="I46" s="46" t="s">
        <v>54</v>
      </c>
    </row>
    <row r="47" spans="3:9" s="50" customFormat="1" ht="13.5" customHeight="1" thickBot="1">
      <c r="C47" s="28" t="s">
        <v>38</v>
      </c>
      <c r="D47" s="35">
        <f>SUM(D38:D46)</f>
        <v>35601.009999999995</v>
      </c>
      <c r="E47" s="35">
        <f>SUM(E38:E46)</f>
        <v>158407.85</v>
      </c>
      <c r="F47" s="35">
        <f>SUM(F38:F46)</f>
        <v>128975.81</v>
      </c>
      <c r="G47" s="35">
        <f>SUM(G38:G46)</f>
        <v>245695.24</v>
      </c>
      <c r="H47" s="35">
        <f>SUM(H38:H46)</f>
        <v>65033.049999999996</v>
      </c>
      <c r="I47" s="49"/>
    </row>
    <row r="48" spans="3:8" ht="19.5" customHeight="1" thickBot="1">
      <c r="C48" s="51" t="s">
        <v>55</v>
      </c>
      <c r="D48" s="51"/>
      <c r="E48" s="51"/>
      <c r="F48" s="51"/>
      <c r="G48" s="51"/>
      <c r="H48" s="52">
        <f>+H35+H47</f>
        <v>95214.52000000002</v>
      </c>
    </row>
    <row r="49" spans="3:9" ht="13.5" customHeight="1" thickBot="1">
      <c r="C49" s="54" t="s">
        <v>56</v>
      </c>
      <c r="D49" s="54"/>
      <c r="E49" s="54"/>
      <c r="F49" s="54"/>
      <c r="G49" s="54"/>
      <c r="H49" s="54"/>
      <c r="I49" s="54"/>
    </row>
    <row r="50" spans="3:9" ht="26.25" customHeight="1" thickBot="1">
      <c r="C50" s="55" t="s">
        <v>57</v>
      </c>
      <c r="D50" s="56" t="s">
        <v>58</v>
      </c>
      <c r="E50" s="56"/>
      <c r="F50" s="56"/>
      <c r="G50" s="56"/>
      <c r="H50" s="56"/>
      <c r="I50" s="57" t="s">
        <v>59</v>
      </c>
    </row>
    <row r="51" spans="3:4" ht="15">
      <c r="C51" s="58" t="s">
        <v>60</v>
      </c>
      <c r="D51" s="58"/>
    </row>
    <row r="52" spans="3:9" ht="12.75" hidden="1">
      <c r="C52" s="11"/>
      <c r="D52" s="11"/>
      <c r="E52" s="11"/>
      <c r="F52" s="11"/>
      <c r="G52" s="11"/>
      <c r="H52" s="11"/>
      <c r="I52" s="11"/>
    </row>
    <row r="53" spans="3:8" ht="12.75">
      <c r="C53" s="12"/>
      <c r="D53" s="42"/>
      <c r="E53" s="42"/>
      <c r="F53" s="42"/>
      <c r="G53" s="12"/>
      <c r="H53" s="12"/>
    </row>
    <row r="54" spans="3:4" ht="15" customHeight="1">
      <c r="C54" s="58"/>
      <c r="D54" s="58"/>
    </row>
    <row r="55" spans="4:8" ht="12.75" customHeight="1" hidden="1">
      <c r="D55" s="59"/>
      <c r="H55" s="53">
        <f>4613.88+1135.87+5087.67-8.38+21188.97+1233.32+455.16+1894.52</f>
        <v>35601.01</v>
      </c>
    </row>
    <row r="56" spans="3:8" ht="12.75">
      <c r="C56" s="53" t="s">
        <v>61</v>
      </c>
      <c r="E56" s="59">
        <f>+E47+E35+5580</f>
        <v>163987.85</v>
      </c>
      <c r="F56" s="59"/>
      <c r="G56" s="59">
        <f>+G47+G35</f>
        <v>245695.24</v>
      </c>
      <c r="H56" s="59"/>
    </row>
  </sheetData>
  <sheetProtection/>
  <mergeCells count="10">
    <mergeCell ref="C49:I49"/>
    <mergeCell ref="D50:H50"/>
    <mergeCell ref="I38:I39"/>
    <mergeCell ref="C24:I24"/>
    <mergeCell ref="C25:I25"/>
    <mergeCell ref="C36:I36"/>
    <mergeCell ref="C29:I29"/>
    <mergeCell ref="C27:I27"/>
    <mergeCell ref="C26:I26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I24"/>
  <sheetViews>
    <sheetView zoomScaleSheetLayoutView="120" zoomScalePageLayoutView="0" workbookViewId="0" topLeftCell="A14">
      <selection activeCell="H16" sqref="H16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3.7109375" style="0" customWidth="1"/>
  </cols>
  <sheetData>
    <row r="12" spans="1:9" ht="15">
      <c r="A12" s="8" t="s">
        <v>0</v>
      </c>
      <c r="B12" s="8"/>
      <c r="C12" s="8"/>
      <c r="D12" s="8"/>
      <c r="E12" s="8"/>
      <c r="F12" s="8"/>
      <c r="G12" s="8"/>
      <c r="H12" s="8"/>
      <c r="I12" s="8"/>
    </row>
    <row r="13" spans="1:9" ht="15">
      <c r="A13" s="8" t="s">
        <v>1</v>
      </c>
      <c r="B13" s="8"/>
      <c r="C13" s="8"/>
      <c r="D13" s="8"/>
      <c r="E13" s="8"/>
      <c r="F13" s="8"/>
      <c r="G13" s="8"/>
      <c r="H13" s="8"/>
      <c r="I13" s="8"/>
    </row>
    <row r="14" spans="1:9" ht="15">
      <c r="A14" s="8" t="s">
        <v>2</v>
      </c>
      <c r="B14" s="9"/>
      <c r="C14" s="9"/>
      <c r="D14" s="9"/>
      <c r="E14" s="9"/>
      <c r="F14" s="9"/>
      <c r="G14" s="9"/>
      <c r="H14" s="9"/>
      <c r="I14" s="9"/>
    </row>
    <row r="15" spans="1:9" ht="60">
      <c r="A15" s="1" t="s">
        <v>3</v>
      </c>
      <c r="B15" s="1" t="s">
        <v>4</v>
      </c>
      <c r="C15" s="1" t="s">
        <v>5</v>
      </c>
      <c r="D15" s="1" t="s">
        <v>6</v>
      </c>
      <c r="E15" s="1" t="s">
        <v>7</v>
      </c>
      <c r="F15" s="2" t="s">
        <v>8</v>
      </c>
      <c r="G15" s="2" t="s">
        <v>9</v>
      </c>
      <c r="H15" s="1" t="s">
        <v>10</v>
      </c>
      <c r="I15" s="1" t="s">
        <v>11</v>
      </c>
    </row>
    <row r="16" spans="1:9" ht="15">
      <c r="A16" s="3" t="s">
        <v>12</v>
      </c>
      <c r="B16" s="4">
        <v>104.7309</v>
      </c>
      <c r="C16" s="4"/>
      <c r="D16" s="4">
        <v>24.23894</v>
      </c>
      <c r="E16" s="4">
        <v>19.34722</v>
      </c>
      <c r="F16" s="5">
        <v>5.58</v>
      </c>
      <c r="G16" s="5">
        <v>91.4989</v>
      </c>
      <c r="H16" s="5">
        <v>9.97939</v>
      </c>
      <c r="I16" s="5">
        <f>B16+D16+F16-G16</f>
        <v>43.05094000000001</v>
      </c>
    </row>
    <row r="18" ht="15">
      <c r="A18" t="s">
        <v>19</v>
      </c>
    </row>
    <row r="19" spans="1:6" ht="15">
      <c r="A19" s="6" t="s">
        <v>13</v>
      </c>
      <c r="B19" s="6"/>
      <c r="C19" s="6"/>
      <c r="D19" s="6"/>
      <c r="E19" s="6"/>
      <c r="F19" s="6"/>
    </row>
    <row r="20" spans="1:6" s="7" customFormat="1" ht="15">
      <c r="A20" s="6" t="s">
        <v>14</v>
      </c>
      <c r="B20" s="6"/>
      <c r="C20" s="6"/>
      <c r="D20" s="6"/>
      <c r="E20" s="6"/>
      <c r="F20" s="6"/>
    </row>
    <row r="21" spans="1:6" ht="15">
      <c r="A21" s="6" t="s">
        <v>15</v>
      </c>
      <c r="B21" s="6"/>
      <c r="C21" s="6"/>
      <c r="D21" s="6"/>
      <c r="E21" s="6"/>
      <c r="F21" s="6"/>
    </row>
    <row r="22" spans="1:6" ht="15">
      <c r="A22" s="6" t="s">
        <v>16</v>
      </c>
      <c r="B22" s="6"/>
      <c r="C22" s="6"/>
      <c r="D22" s="6"/>
      <c r="E22" s="6"/>
      <c r="F22" s="6"/>
    </row>
    <row r="23" spans="1:6" ht="15">
      <c r="A23" s="10" t="s">
        <v>17</v>
      </c>
      <c r="B23" s="10"/>
      <c r="C23" s="10"/>
      <c r="D23" s="10"/>
      <c r="E23" s="10"/>
      <c r="F23" s="10"/>
    </row>
    <row r="24" spans="1:6" ht="15">
      <c r="A24" s="6" t="s">
        <v>18</v>
      </c>
      <c r="B24" s="6"/>
      <c r="C24" s="6"/>
      <c r="D24" s="6"/>
      <c r="E24" s="6"/>
      <c r="F24" s="6"/>
    </row>
  </sheetData>
  <sheetProtection/>
  <mergeCells count="4">
    <mergeCell ref="A12:I12"/>
    <mergeCell ref="A13:I13"/>
    <mergeCell ref="A14:I14"/>
    <mergeCell ref="A23:F2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2020-03-06T16:28:38Z</dcterms:created>
  <dcterms:modified xsi:type="dcterms:W3CDTF">2020-03-06T19:34:03Z</dcterms:modified>
  <cp:category/>
  <cp:version/>
  <cp:contentType/>
  <cp:contentStatus/>
</cp:coreProperties>
</file>