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олодцова 1 (2)" sheetId="1" r:id="rId1"/>
    <sheet name="Молодцова 1" sheetId="2" r:id="rId2"/>
  </sheets>
  <definedNames/>
  <calcPr fullCalcOnLoad="1"/>
</workbook>
</file>

<file path=xl/sharedStrings.xml><?xml version="1.0" encoding="utf-8"?>
<sst xmlns="http://schemas.openxmlformats.org/spreadsheetml/2006/main" count="82" uniqueCount="74">
  <si>
    <t>ОТЧЕТ</t>
  </si>
  <si>
    <t>по выполнению плана текущего ремонта жилого дома</t>
  </si>
  <si>
    <t>№ 1 по ул. Молодцова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</si>
  <si>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</si>
  <si>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</si>
  <si>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</si>
  <si>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</si>
  <si>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</si>
  <si>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</si>
  <si>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</si>
  <si>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</si>
  <si>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</si>
  <si>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</si>
  <si>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заделка  подвального продуха - 0.24 т.р.</t>
  </si>
  <si>
    <t>работы по электрике - 1.06 т.р.</t>
  </si>
  <si>
    <t>установка навесного замка - 3.19 т.р.</t>
  </si>
  <si>
    <t>закраска надписей на фасаде - 0.19 т.р.</t>
  </si>
  <si>
    <t>ремонт мягкой кровли - 0.28 т.р.</t>
  </si>
  <si>
    <t>ремонт систем ХВС, ГВС , ЦО - 0.65 т.р.</t>
  </si>
  <si>
    <t>смена стекол - 2.88 т.р.</t>
  </si>
  <si>
    <t>ремонт металлических лестничных площадок - 1.91 т.р.</t>
  </si>
  <si>
    <t>изготовление и установка мусороуловителей на ливниевые трубы - 0.80 т.р.</t>
  </si>
  <si>
    <t>ремонт по герметизации межпанельных швов фасада - 104.4 т.р</t>
  </si>
  <si>
    <t>аварийное обслуживание - 4.84 т.р.</t>
  </si>
  <si>
    <t>расходный инвентарь - 0.88 т.р.</t>
  </si>
  <si>
    <t>обследование подвала МКД к отопительному сезону - 2.63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</si>
  <si>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123</t>
    </r>
    <r>
      <rPr>
        <b/>
        <sz val="11"/>
        <color indexed="8"/>
        <rFont val="Calibri"/>
        <family val="2"/>
      </rPr>
      <t xml:space="preserve">,95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</si>
  <si>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</si>
  <si>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</si>
  <si>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</si>
  <si>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Молодцова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</si>
  <si>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</si>
  <si>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</si>
  <si>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</si>
  <si>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</si>
  <si>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</si>
  <si>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</si>
  <si>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</si>
  <si>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</si>
  <si>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</si>
  <si>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</si>
  <si>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</si>
  <si>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</si>
  <si>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</si>
  <si>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</si>
  <si>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</si>
  <si>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</si>
  <si>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</si>
  <si>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</si>
  <si>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</si>
  <si>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</si>
  <si>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</si>
  <si>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</si>
  <si>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</si>
  <si>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</si>
  <si>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</si>
  <si>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</si>
  <si>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</si>
  <si>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</si>
  <si>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</si>
  <si>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 под и лифт</t>
  </si>
  <si>
    <t>ООО "ПСК"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</si>
  <si>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</si>
  <si>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</si>
  <si>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</si>
  <si>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</si>
  <si>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</si>
  <si>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</si>
  <si>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ООО "СЗЛК"</t>
  </si>
  <si>
    <t xml:space="preserve">Поступило от ООО "СЗЛК" за управление и содержание общедомового имущества, и за сбор ТБО 9442,98 руб. 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</si>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</sst>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1" fillId="0" borderId="0" xfId="72" applyFont="1" applyFill="1">
      <alignment/>
      <protection/>
    </xf>
    <xf numFmtId="0" fontId="20" fillId="0" borderId="0" xfId="72" applyFill="1">
      <alignment/>
      <protection/>
    </xf>
    <xf numFmtId="0" fontId="22" fillId="0" borderId="11" xfId="72" applyFont="1" applyFill="1" applyBorder="1" applyAlignment="1">
      <alignment horizontal="center"/>
      <protection/>
    </xf>
    <xf numFmtId="0" fontId="22" fillId="0" borderId="12" xfId="72" applyFont="1" applyFill="1" applyBorder="1" applyAlignment="1">
      <alignment horizontal="center"/>
      <protection/>
    </xf>
    <xf numFmtId="0" fontId="21" fillId="0" borderId="12" xfId="72" applyFont="1" applyFill="1" applyBorder="1">
      <alignment/>
      <protection/>
    </xf>
    <xf numFmtId="0" fontId="21" fillId="0" borderId="13" xfId="72" applyFont="1" applyFill="1" applyBorder="1">
      <alignment/>
      <protection/>
    </xf>
    <xf numFmtId="0" fontId="22" fillId="0" borderId="0" xfId="72" applyFont="1" applyFill="1" applyAlignment="1">
      <alignment horizontal="center"/>
      <protection/>
    </xf>
    <xf numFmtId="0" fontId="21" fillId="0" borderId="0" xfId="72" applyFont="1" applyFill="1" applyBorder="1">
      <alignment/>
      <protection/>
    </xf>
    <xf numFmtId="0" fontId="25" fillId="0" borderId="14" xfId="72" applyFont="1" applyFill="1" applyBorder="1" applyAlignment="1">
      <alignment horizontal="center" vertical="top" wrapText="1"/>
      <protection/>
    </xf>
    <xf numFmtId="0" fontId="25" fillId="0" borderId="13" xfId="72" applyFont="1" applyFill="1" applyBorder="1" applyAlignment="1">
      <alignment horizontal="center" vertical="top" wrapText="1"/>
      <protection/>
    </xf>
    <xf numFmtId="0" fontId="26" fillId="0" borderId="13" xfId="72" applyFont="1" applyFill="1" applyBorder="1" applyAlignment="1">
      <alignment horizontal="center" vertical="top" wrapText="1"/>
      <protection/>
    </xf>
    <xf numFmtId="0" fontId="22" fillId="0" borderId="15" xfId="72" applyFont="1" applyFill="1" applyBorder="1" applyAlignment="1">
      <alignment horizontal="center" vertical="top" wrapText="1"/>
      <protection/>
    </xf>
    <xf numFmtId="4" fontId="27" fillId="0" borderId="16" xfId="72" applyNumberFormat="1" applyFont="1" applyFill="1" applyBorder="1" applyAlignment="1">
      <alignment horizontal="right" vertical="top" wrapText="1"/>
      <protection/>
    </xf>
    <xf numFmtId="4" fontId="28" fillId="0" borderId="16" xfId="72" applyNumberFormat="1" applyFont="1" applyFill="1" applyBorder="1" applyAlignment="1">
      <alignment vertical="top" wrapText="1"/>
      <protection/>
    </xf>
    <xf numFmtId="2" fontId="20" fillId="0" borderId="0" xfId="72" applyNumberFormat="1" applyFill="1">
      <alignment/>
      <protection/>
    </xf>
    <xf numFmtId="4" fontId="27" fillId="0" borderId="16" xfId="72" applyNumberFormat="1" applyFont="1" applyFill="1" applyBorder="1" applyAlignment="1">
      <alignment vertical="top" wrapText="1"/>
      <protection/>
    </xf>
    <xf numFmtId="4" fontId="22" fillId="0" borderId="16" xfId="72" applyNumberFormat="1" applyFont="1" applyFill="1" applyBorder="1" applyAlignment="1">
      <alignment vertical="top" wrapText="1"/>
      <protection/>
    </xf>
    <xf numFmtId="0" fontId="29" fillId="0" borderId="15" xfId="72" applyFont="1" applyFill="1" applyBorder="1" applyAlignment="1">
      <alignment horizontal="center" vertical="top" wrapText="1"/>
      <protection/>
    </xf>
    <xf numFmtId="0" fontId="25" fillId="0" borderId="15" xfId="72" applyFont="1" applyFill="1" applyBorder="1" applyAlignment="1">
      <alignment horizontal="center" vertical="top" wrapText="1"/>
      <protection/>
    </xf>
    <xf numFmtId="0" fontId="25" fillId="0" borderId="16" xfId="72" applyFont="1" applyFill="1" applyBorder="1" applyAlignment="1">
      <alignment horizontal="center" vertical="top" wrapText="1"/>
      <protection/>
    </xf>
    <xf numFmtId="4" fontId="27" fillId="0" borderId="13" xfId="72" applyNumberFormat="1" applyFont="1" applyFill="1" applyBorder="1" applyAlignment="1">
      <alignment horizontal="right" vertical="top" wrapText="1"/>
      <protection/>
    </xf>
    <xf numFmtId="4" fontId="28" fillId="0" borderId="13" xfId="72" applyNumberFormat="1" applyFont="1" applyFill="1" applyBorder="1" applyAlignment="1">
      <alignment vertical="top" wrapText="1"/>
      <protection/>
    </xf>
    <xf numFmtId="4" fontId="20" fillId="0" borderId="0" xfId="72" applyNumberFormat="1" applyFill="1">
      <alignment/>
      <protection/>
    </xf>
    <xf numFmtId="4" fontId="30" fillId="0" borderId="16" xfId="72" applyNumberFormat="1" applyFont="1" applyFill="1" applyBorder="1" applyAlignment="1">
      <alignment horizontal="right" vertical="top" wrapText="1"/>
      <protection/>
    </xf>
    <xf numFmtId="0" fontId="32" fillId="0" borderId="16" xfId="72" applyFont="1" applyFill="1" applyBorder="1" applyAlignment="1">
      <alignment horizontal="center" vertical="top" wrapText="1"/>
      <protection/>
    </xf>
    <xf numFmtId="0" fontId="27" fillId="0" borderId="16" xfId="72" applyFont="1" applyFill="1" applyBorder="1" applyAlignment="1">
      <alignment horizontal="center" vertical="top" wrapText="1"/>
      <protection/>
    </xf>
    <xf numFmtId="0" fontId="22" fillId="0" borderId="16" xfId="72" applyFont="1" applyFill="1" applyBorder="1" applyAlignment="1">
      <alignment horizontal="center" vertical="top" wrapText="1"/>
      <protection/>
    </xf>
    <xf numFmtId="0" fontId="20" fillId="0" borderId="0" xfId="72" applyFont="1" applyFill="1">
      <alignment/>
      <protection/>
    </xf>
    <xf numFmtId="0" fontId="22" fillId="0" borderId="11" xfId="72" applyFont="1" applyFill="1" applyBorder="1" applyAlignment="1">
      <alignment horizontal="center" wrapText="1"/>
      <protection/>
    </xf>
    <xf numFmtId="0" fontId="27" fillId="0" borderId="10" xfId="72" applyFont="1" applyFill="1" applyBorder="1" applyAlignment="1">
      <alignment horizontal="center" vertical="top" wrapText="1"/>
      <protection/>
    </xf>
    <xf numFmtId="0" fontId="22" fillId="24" borderId="11" xfId="72" applyFont="1" applyFill="1" applyBorder="1" applyAlignment="1">
      <alignment horizontal="center" wrapText="1"/>
      <protection/>
    </xf>
    <xf numFmtId="0" fontId="27" fillId="24" borderId="14" xfId="72" applyFont="1" applyFill="1" applyBorder="1" applyAlignment="1">
      <alignment horizontal="center" wrapText="1"/>
      <protection/>
    </xf>
    <xf numFmtId="0" fontId="20" fillId="24" borderId="0" xfId="72" applyFill="1">
      <alignment/>
      <protection/>
    </xf>
    <xf numFmtId="0" fontId="33" fillId="0" borderId="0" xfId="72" applyFont="1" applyFill="1">
      <alignment/>
      <protection/>
    </xf>
    <xf numFmtId="4" fontId="34" fillId="0" borderId="0" xfId="72" applyNumberFormat="1" applyFont="1" applyFill="1">
      <alignment/>
      <protection/>
    </xf>
    <xf numFmtId="0" fontId="27" fillId="0" borderId="0" xfId="72" applyFont="1" applyFill="1">
      <alignment/>
      <protection/>
    </xf>
    <xf numFmtId="0" fontId="30" fillId="0" borderId="0" xfId="72" applyFont="1" applyFill="1">
      <alignment/>
      <protection/>
    </xf>
    <xf numFmtId="4" fontId="27" fillId="0" borderId="0" xfId="72" applyNumberFormat="1" applyFont="1" applyFill="1">
      <alignment/>
      <protection/>
    </xf>
    <xf numFmtId="0" fontId="22" fillId="0" borderId="12" xfId="72" applyFont="1" applyFill="1" applyBorder="1" applyAlignment="1">
      <alignment horizontal="center" vertical="top" wrapText="1"/>
      <protection/>
    </xf>
    <xf numFmtId="0" fontId="25" fillId="0" borderId="11" xfId="72" applyFont="1" applyFill="1" applyBorder="1" applyAlignment="1">
      <alignment horizontal="center" vertical="top" wrapText="1"/>
      <protection/>
    </xf>
    <xf numFmtId="0" fontId="25" fillId="0" borderId="12" xfId="72" applyFont="1" applyFill="1" applyBorder="1" applyAlignment="1">
      <alignment horizontal="center" vertical="top" wrapText="1"/>
      <protection/>
    </xf>
    <xf numFmtId="0" fontId="25" fillId="0" borderId="17" xfId="72" applyFont="1" applyFill="1" applyBorder="1" applyAlignment="1">
      <alignment horizontal="center" vertical="top" wrapText="1"/>
      <protection/>
    </xf>
    <xf numFmtId="0" fontId="24" fillId="0" borderId="18" xfId="72" applyFont="1" applyFill="1" applyBorder="1" applyAlignment="1">
      <alignment horizontal="center"/>
      <protection/>
    </xf>
    <xf numFmtId="4" fontId="27" fillId="24" borderId="11" xfId="72" applyNumberFormat="1" applyFont="1" applyFill="1" applyBorder="1" applyAlignment="1">
      <alignment horizontal="center" vertical="top" wrapText="1"/>
      <protection/>
    </xf>
    <xf numFmtId="0" fontId="20" fillId="24" borderId="12" xfId="72" applyFill="1" applyBorder="1" applyAlignment="1">
      <alignment horizontal="center" vertical="top" wrapText="1"/>
      <protection/>
    </xf>
    <xf numFmtId="0" fontId="20" fillId="24" borderId="13" xfId="72" applyFill="1" applyBorder="1" applyAlignment="1">
      <alignment horizontal="center" vertical="top" wrapText="1"/>
      <protection/>
    </xf>
    <xf numFmtId="0" fontId="24" fillId="0" borderId="0" xfId="72" applyFont="1" applyFill="1" applyBorder="1" applyAlignment="1">
      <alignment horizontal="center"/>
      <protection/>
    </xf>
    <xf numFmtId="0" fontId="27" fillId="0" borderId="19" xfId="72" applyFont="1" applyFill="1" applyBorder="1" applyAlignment="1">
      <alignment horizontal="center" vertical="center" wrapText="1"/>
      <protection/>
    </xf>
    <xf numFmtId="0" fontId="27" fillId="0" borderId="20" xfId="72" applyFont="1" applyFill="1" applyBorder="1" applyAlignment="1">
      <alignment horizontal="center" vertical="center" wrapText="1"/>
      <protection/>
    </xf>
    <xf numFmtId="0" fontId="27" fillId="0" borderId="15" xfId="72" applyFont="1" applyFill="1" applyBorder="1" applyAlignment="1">
      <alignment horizontal="center" vertical="center" wrapText="1"/>
      <protection/>
    </xf>
    <xf numFmtId="0" fontId="23" fillId="0" borderId="0" xfId="72" applyFont="1" applyFill="1" applyBorder="1" applyAlignment="1">
      <alignment horizontal="center"/>
      <protection/>
    </xf>
    <xf numFmtId="0" fontId="22" fillId="0" borderId="21" xfId="72" applyFont="1" applyFill="1" applyBorder="1" applyAlignment="1">
      <alignment horizontal="center" vertical="top" wrapText="1"/>
      <protection/>
    </xf>
    <xf numFmtId="4" fontId="27" fillId="0" borderId="10" xfId="72" applyNumberFormat="1" applyFont="1" applyFill="1" applyBorder="1" applyAlignment="1">
      <alignment horizontal="center" vertical="center" wrapText="1"/>
      <protection/>
    </xf>
    <xf numFmtId="0" fontId="30" fillId="0" borderId="19" xfId="72" applyFont="1" applyFill="1" applyBorder="1" applyAlignment="1">
      <alignment horizontal="center" vertical="center" wrapText="1"/>
      <protection/>
    </xf>
    <xf numFmtId="0" fontId="31" fillId="0" borderId="15" xfId="7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6"/>
  <sheetViews>
    <sheetView tabSelected="1" zoomScalePageLayoutView="0" workbookViewId="0" topLeftCell="C33">
      <selection activeCell="E56" sqref="E56"/>
    </sheetView>
  </sheetViews>
  <sheetFormatPr defaultColWidth="9.140625" defaultRowHeight="15"/>
  <cols>
    <col min="1" max="1" width="3.421875" style="10" hidden="1" customWidth="1"/>
    <col min="2" max="2" width="9.140625" style="10" hidden="1" customWidth="1"/>
    <col min="3" max="3" width="28.421875" style="44" customWidth="1"/>
    <col min="4" max="4" width="12.7109375" style="44" customWidth="1"/>
    <col min="5" max="5" width="11.8515625" style="44" customWidth="1"/>
    <col min="6" max="6" width="13.28125" style="44" customWidth="1"/>
    <col min="7" max="7" width="11.8515625" style="44" customWidth="1"/>
    <col min="8" max="8" width="13.00390625" style="44" customWidth="1"/>
    <col min="9" max="9" width="23.7109375" style="44" customWidth="1"/>
    <col min="10" max="10" width="10.57421875" style="10" hidden="1" customWidth="1"/>
    <col min="11" max="11" width="9.57421875" style="10" hidden="1" customWidth="1"/>
    <col min="12" max="12" width="0" style="10" hidden="1" customWidth="1"/>
    <col min="13" max="16384" width="9.140625" style="10" customWidth="1"/>
  </cols>
  <sheetData>
    <row r="1" spans="3:9" ht="12.75" customHeight="1" hidden="1">
      <c r="C1" s="9"/>
      <c r="D1" s="9"/>
      <c r="E1" s="9"/>
      <c r="F1" s="9"/>
      <c r="G1" s="9"/>
      <c r="H1" s="9"/>
      <c r="I1" s="9"/>
    </row>
    <row r="2" spans="3:9" ht="13.5" customHeight="1" hidden="1" thickBot="1">
      <c r="C2" s="9"/>
      <c r="D2" s="9"/>
      <c r="E2" s="9" t="s">
        <v>27</v>
      </c>
      <c r="F2" s="9"/>
      <c r="G2" s="9"/>
      <c r="H2" s="9"/>
      <c r="I2" s="9"/>
    </row>
    <row r="3" spans="3:9" ht="13.5" customHeight="1" hidden="1" thickBot="1">
      <c r="C3" s="11"/>
      <c r="D3" s="12"/>
      <c r="E3" s="13"/>
      <c r="F3" s="13"/>
      <c r="G3" s="13"/>
      <c r="H3" s="13"/>
      <c r="I3" s="14"/>
    </row>
    <row r="4" spans="3:9" ht="12.75" customHeight="1" hidden="1">
      <c r="C4" s="15"/>
      <c r="D4" s="15"/>
      <c r="E4" s="16"/>
      <c r="F4" s="16"/>
      <c r="G4" s="16"/>
      <c r="H4" s="16"/>
      <c r="I4" s="16"/>
    </row>
    <row r="5" spans="3:9" ht="12.75" customHeight="1">
      <c r="C5" s="15"/>
      <c r="D5" s="15"/>
      <c r="E5" s="16"/>
      <c r="F5" s="16"/>
      <c r="G5" s="16"/>
      <c r="H5" s="16"/>
      <c r="I5" s="16"/>
    </row>
    <row r="6" spans="3:9" ht="12.75" customHeight="1">
      <c r="C6" s="15"/>
      <c r="D6" s="15"/>
      <c r="E6" s="16"/>
      <c r="F6" s="16"/>
      <c r="G6" s="16"/>
      <c r="H6" s="16"/>
      <c r="I6" s="16"/>
    </row>
    <row r="7" spans="3:9" ht="12.75" customHeight="1">
      <c r="C7" s="15"/>
      <c r="D7" s="15"/>
      <c r="E7" s="16"/>
      <c r="F7" s="16"/>
      <c r="G7" s="16"/>
      <c r="H7" s="16"/>
      <c r="I7" s="16"/>
    </row>
    <row r="8" spans="3:9" ht="12.75" customHeight="1">
      <c r="C8" s="15"/>
      <c r="D8" s="15"/>
      <c r="E8" s="16"/>
      <c r="F8" s="16"/>
      <c r="G8" s="16"/>
      <c r="H8" s="16"/>
      <c r="I8" s="16"/>
    </row>
    <row r="9" spans="3:9" ht="12.75" customHeight="1">
      <c r="C9" s="15"/>
      <c r="D9" s="15"/>
      <c r="E9" s="16"/>
      <c r="F9" s="16"/>
      <c r="G9" s="16"/>
      <c r="H9" s="16"/>
      <c r="I9" s="16"/>
    </row>
    <row r="10" spans="3:9" ht="12.75" customHeight="1">
      <c r="C10" s="15"/>
      <c r="D10" s="15"/>
      <c r="E10" s="16"/>
      <c r="F10" s="16"/>
      <c r="G10" s="16"/>
      <c r="H10" s="16"/>
      <c r="I10" s="16"/>
    </row>
    <row r="11" spans="3:9" ht="12.75" customHeight="1">
      <c r="C11" s="15"/>
      <c r="D11" s="15"/>
      <c r="E11" s="16"/>
      <c r="F11" s="16"/>
      <c r="G11" s="16"/>
      <c r="H11" s="16"/>
      <c r="I11" s="16"/>
    </row>
    <row r="12" spans="3:9" ht="12.75" customHeight="1">
      <c r="C12" s="15"/>
      <c r="D12" s="15"/>
      <c r="E12" s="16"/>
      <c r="F12" s="16"/>
      <c r="G12" s="16"/>
      <c r="H12" s="16"/>
      <c r="I12" s="16"/>
    </row>
    <row r="13" spans="3:9" ht="12.75" customHeight="1">
      <c r="C13" s="15"/>
      <c r="D13" s="15"/>
      <c r="E13" s="16"/>
      <c r="F13" s="16"/>
      <c r="G13" s="16"/>
      <c r="H13" s="16"/>
      <c r="I13" s="16"/>
    </row>
    <row r="14" spans="3:9" ht="12.75" customHeight="1">
      <c r="C14" s="15"/>
      <c r="D14" s="15"/>
      <c r="E14" s="16"/>
      <c r="F14" s="16"/>
      <c r="G14" s="16"/>
      <c r="H14" s="16"/>
      <c r="I14" s="16"/>
    </row>
    <row r="15" spans="3:9" ht="12.75" customHeight="1">
      <c r="C15" s="15"/>
      <c r="D15" s="15"/>
      <c r="E15" s="16"/>
      <c r="F15" s="16"/>
      <c r="G15" s="16"/>
      <c r="H15" s="16"/>
      <c r="I15" s="16"/>
    </row>
    <row r="16" spans="3:9" ht="12.75" customHeight="1">
      <c r="C16" s="15"/>
      <c r="D16" s="15"/>
      <c r="E16" s="16"/>
      <c r="F16" s="16"/>
      <c r="G16" s="16"/>
      <c r="H16" s="16"/>
      <c r="I16" s="16"/>
    </row>
    <row r="17" spans="3:9" ht="12.75" customHeight="1">
      <c r="C17" s="15"/>
      <c r="D17" s="15"/>
      <c r="E17" s="16"/>
      <c r="F17" s="16"/>
      <c r="G17" s="16"/>
      <c r="H17" s="16"/>
      <c r="I17" s="16"/>
    </row>
    <row r="18" spans="3:9" ht="12.75" customHeight="1">
      <c r="C18" s="15"/>
      <c r="D18" s="15"/>
      <c r="E18" s="16"/>
      <c r="F18" s="16"/>
      <c r="G18" s="16"/>
      <c r="H18" s="16"/>
      <c r="I18" s="16"/>
    </row>
    <row r="19" spans="3:9" ht="12.75" customHeight="1">
      <c r="C19" s="15"/>
      <c r="D19" s="15"/>
      <c r="E19" s="16"/>
      <c r="F19" s="16"/>
      <c r="G19" s="16"/>
      <c r="H19" s="16"/>
      <c r="I19" s="16"/>
    </row>
    <row r="20" spans="3:9" ht="12.75" customHeight="1">
      <c r="C20" s="15"/>
      <c r="D20" s="15"/>
      <c r="E20" s="16"/>
      <c r="F20" s="16"/>
      <c r="G20" s="16"/>
      <c r="H20" s="16"/>
      <c r="I20" s="16"/>
    </row>
    <row r="21" spans="3:9" ht="14.25">
      <c r="C21" s="59" t="s">
        <v>28</v>
      </c>
      <c r="D21" s="59"/>
      <c r="E21" s="59"/>
      <c r="F21" s="59"/>
      <c r="G21" s="59"/>
      <c r="H21" s="59"/>
      <c r="I21" s="59"/>
    </row>
    <row r="22" spans="3:9" ht="12.75">
      <c r="C22" s="55" t="s">
        <v>29</v>
      </c>
      <c r="D22" s="55"/>
      <c r="E22" s="55"/>
      <c r="F22" s="55"/>
      <c r="G22" s="55"/>
      <c r="H22" s="55"/>
      <c r="I22" s="55"/>
    </row>
    <row r="23" spans="3:9" ht="12.75">
      <c r="C23" s="55" t="s">
        <v>30</v>
      </c>
      <c r="D23" s="55"/>
      <c r="E23" s="55"/>
      <c r="F23" s="55"/>
      <c r="G23" s="55"/>
      <c r="H23" s="55"/>
      <c r="I23" s="55"/>
    </row>
    <row r="24" spans="3:9" ht="6" customHeight="1" thickBot="1">
      <c r="C24" s="51"/>
      <c r="D24" s="51"/>
      <c r="E24" s="51"/>
      <c r="F24" s="51"/>
      <c r="G24" s="51"/>
      <c r="H24" s="51"/>
      <c r="I24" s="51"/>
    </row>
    <row r="25" spans="3:9" ht="54.75" customHeight="1" thickBot="1">
      <c r="C25" s="17" t="s">
        <v>31</v>
      </c>
      <c r="D25" s="18" t="s">
        <v>32</v>
      </c>
      <c r="E25" s="19" t="s">
        <v>33</v>
      </c>
      <c r="F25" s="19" t="s">
        <v>34</v>
      </c>
      <c r="G25" s="19" t="s">
        <v>35</v>
      </c>
      <c r="H25" s="19" t="s">
        <v>36</v>
      </c>
      <c r="I25" s="18" t="s">
        <v>37</v>
      </c>
    </row>
    <row r="26" spans="3:9" ht="13.5" customHeight="1" thickBot="1">
      <c r="C26" s="48" t="s">
        <v>38</v>
      </c>
      <c r="D26" s="49"/>
      <c r="E26" s="49"/>
      <c r="F26" s="49"/>
      <c r="G26" s="49"/>
      <c r="H26" s="49"/>
      <c r="I26" s="50"/>
    </row>
    <row r="27" spans="3:11" ht="13.5" customHeight="1" thickBot="1">
      <c r="C27" s="20" t="s">
        <v>39</v>
      </c>
      <c r="D27" s="21">
        <v>1135765.1299999994</v>
      </c>
      <c r="E27" s="22">
        <v>-9031.78</v>
      </c>
      <c r="F27" s="22">
        <f>146918.61+377779.18</f>
        <v>524697.79</v>
      </c>
      <c r="G27" s="22"/>
      <c r="H27" s="22">
        <f>+D27+E27-F27</f>
        <v>602035.5599999994</v>
      </c>
      <c r="I27" s="56" t="s">
        <v>40</v>
      </c>
      <c r="K27" s="23">
        <f>82756.01+89273.48+21565.69+656078.55-2446.33</f>
        <v>847227.4</v>
      </c>
    </row>
    <row r="28" spans="3:11" ht="13.5" customHeight="1" thickBot="1">
      <c r="C28" s="20" t="s">
        <v>41</v>
      </c>
      <c r="D28" s="21">
        <v>707806.7399999991</v>
      </c>
      <c r="E28" s="24">
        <f>-1300.48-5883.73-156.65</f>
        <v>-7340.859999999999</v>
      </c>
      <c r="F28" s="24">
        <f>32838.01+9647.86+28511.67+142297.94</f>
        <v>213295.48</v>
      </c>
      <c r="G28" s="22"/>
      <c r="H28" s="22">
        <f>+D28+E28-F28</f>
        <v>487170.3999999991</v>
      </c>
      <c r="I28" s="57"/>
      <c r="K28" s="23">
        <f>20434.36+111650.44+33868.87+280270.65-8093.57</f>
        <v>438130.75</v>
      </c>
    </row>
    <row r="29" spans="3:11" ht="13.5" customHeight="1" thickBot="1">
      <c r="C29" s="20" t="s">
        <v>42</v>
      </c>
      <c r="D29" s="21">
        <v>394030.0599999998</v>
      </c>
      <c r="E29" s="24"/>
      <c r="F29" s="24">
        <f>46534.46+99898.42</f>
        <v>146432.88</v>
      </c>
      <c r="G29" s="22"/>
      <c r="H29" s="22">
        <f>+D29+E29-F29</f>
        <v>247597.17999999982</v>
      </c>
      <c r="I29" s="57"/>
      <c r="K29" s="23">
        <f>165263.27-11630.96+12586.59+77625.84</f>
        <v>243844.74</v>
      </c>
    </row>
    <row r="30" spans="3:11" ht="13.5" customHeight="1" thickBot="1">
      <c r="C30" s="20" t="s">
        <v>43</v>
      </c>
      <c r="D30" s="21">
        <v>261324.13</v>
      </c>
      <c r="E30" s="24"/>
      <c r="F30" s="24">
        <f>26434.68+1854.87+67094.37</f>
        <v>95383.92</v>
      </c>
      <c r="G30" s="22"/>
      <c r="H30" s="22">
        <f>+D30+E30-F30</f>
        <v>165940.21000000002</v>
      </c>
      <c r="I30" s="57"/>
      <c r="K30" s="23">
        <f>2547.76+44401.29-1174.42+13987.9+62504.58-4013.84+26620.26-767.15</f>
        <v>144106.38000000003</v>
      </c>
    </row>
    <row r="31" spans="3:11" ht="13.5" customHeight="1" thickBot="1">
      <c r="C31" s="20" t="s">
        <v>44</v>
      </c>
      <c r="D31" s="21">
        <v>18781.589999999982</v>
      </c>
      <c r="E31" s="24">
        <f>8702.2-2.95+15879.73+11422.69</f>
        <v>36001.67</v>
      </c>
      <c r="F31" s="24">
        <f>17910.08+15566.46+393.88+77.88+12232.93</f>
        <v>46181.229999999996</v>
      </c>
      <c r="G31" s="22">
        <f>+E31</f>
        <v>36001.67</v>
      </c>
      <c r="H31" s="22">
        <f>+D31+E31-F31</f>
        <v>8602.029999999984</v>
      </c>
      <c r="I31" s="58"/>
      <c r="K31" s="10">
        <f>2043.24+2664.74-50.87+4892.45-10.57+166.1+189.9+65.72</f>
        <v>9960.71</v>
      </c>
    </row>
    <row r="32" spans="3:9" ht="13.5" customHeight="1" thickBot="1">
      <c r="C32" s="20" t="s">
        <v>45</v>
      </c>
      <c r="D32" s="25">
        <f>SUM(D27:D31)</f>
        <v>2517707.649999998</v>
      </c>
      <c r="E32" s="25">
        <f>SUM(E27:E31)</f>
        <v>19629.03</v>
      </c>
      <c r="F32" s="25">
        <f>SUM(F27:F31)</f>
        <v>1025991.3</v>
      </c>
      <c r="G32" s="25">
        <f>SUM(G27:G31)</f>
        <v>36001.67</v>
      </c>
      <c r="H32" s="25">
        <f>SUM(H27:H31)</f>
        <v>1511345.3799999983</v>
      </c>
      <c r="I32" s="26"/>
    </row>
    <row r="33" spans="3:9" ht="13.5" customHeight="1" thickBot="1">
      <c r="C33" s="47" t="s">
        <v>46</v>
      </c>
      <c r="D33" s="47"/>
      <c r="E33" s="47"/>
      <c r="F33" s="47"/>
      <c r="G33" s="47"/>
      <c r="H33" s="47"/>
      <c r="I33" s="47"/>
    </row>
    <row r="34" spans="3:9" ht="52.5" customHeight="1" thickBot="1">
      <c r="C34" s="27" t="s">
        <v>31</v>
      </c>
      <c r="D34" s="18" t="s">
        <v>32</v>
      </c>
      <c r="E34" s="19" t="s">
        <v>33</v>
      </c>
      <c r="F34" s="19" t="s">
        <v>34</v>
      </c>
      <c r="G34" s="19" t="s">
        <v>35</v>
      </c>
      <c r="H34" s="19" t="s">
        <v>36</v>
      </c>
      <c r="I34" s="28" t="s">
        <v>47</v>
      </c>
    </row>
    <row r="35" spans="3:12" ht="29.25" customHeight="1" thickBot="1">
      <c r="C35" s="17" t="s">
        <v>48</v>
      </c>
      <c r="D35" s="29">
        <v>691725.0999999982</v>
      </c>
      <c r="E35" s="30">
        <v>2781173.59</v>
      </c>
      <c r="F35" s="30">
        <v>2641685.02</v>
      </c>
      <c r="G35" s="22">
        <f>+E35</f>
        <v>2781173.59</v>
      </c>
      <c r="H35" s="30">
        <f aca="true" t="shared" si="0" ref="H35:H44">+D35+E35-F35</f>
        <v>831213.6699999981</v>
      </c>
      <c r="I35" s="62" t="s">
        <v>49</v>
      </c>
      <c r="J35" s="23">
        <f>494068.34-882.46+677.8-4.62+2437.72-13.39+429.51-4.12+3084.77-30.96+11.49-0.23+79.68-1.55</f>
        <v>499851.98</v>
      </c>
      <c r="K35" s="31">
        <f>+H35-J35</f>
        <v>331361.6899999981</v>
      </c>
      <c r="L35" s="31">
        <f>+D35-413397.37+1253.99-23.48+0.68-72.73+2.1-16.46+0.23-113.98+1.55</f>
        <v>279359.6299999982</v>
      </c>
    </row>
    <row r="36" spans="3:10" ht="14.25" customHeight="1" thickBot="1">
      <c r="C36" s="20" t="s">
        <v>50</v>
      </c>
      <c r="D36" s="21">
        <v>141651.15999999992</v>
      </c>
      <c r="E36" s="22">
        <v>576296.06</v>
      </c>
      <c r="F36" s="22">
        <v>545860.89</v>
      </c>
      <c r="G36" s="22">
        <v>123946.62</v>
      </c>
      <c r="H36" s="30">
        <f t="shared" si="0"/>
        <v>172086.32999999996</v>
      </c>
      <c r="I36" s="63"/>
      <c r="J36" s="23">
        <f>101351.59-427</f>
        <v>100924.59</v>
      </c>
    </row>
    <row r="37" spans="3:9" ht="13.5" customHeight="1" thickBot="1">
      <c r="C37" s="27" t="s">
        <v>51</v>
      </c>
      <c r="D37" s="32">
        <v>8737.01000000005</v>
      </c>
      <c r="E37" s="22"/>
      <c r="F37" s="22">
        <v>1248.39</v>
      </c>
      <c r="G37" s="22"/>
      <c r="H37" s="30">
        <f t="shared" si="0"/>
        <v>7488.620000000049</v>
      </c>
      <c r="I37" s="33"/>
    </row>
    <row r="38" spans="3:10" ht="14.25" customHeight="1" thickBot="1">
      <c r="C38" s="20" t="s">
        <v>52</v>
      </c>
      <c r="D38" s="21">
        <v>85115.01000000007</v>
      </c>
      <c r="E38" s="22">
        <v>318145.95</v>
      </c>
      <c r="F38" s="22">
        <v>304062.38</v>
      </c>
      <c r="G38" s="22">
        <f>+E38</f>
        <v>318145.95</v>
      </c>
      <c r="H38" s="30">
        <f t="shared" si="0"/>
        <v>99198.58000000007</v>
      </c>
      <c r="I38" s="33" t="s">
        <v>53</v>
      </c>
      <c r="J38" s="10">
        <f>63853.6-244.67</f>
        <v>63608.93</v>
      </c>
    </row>
    <row r="39" spans="3:11" ht="25.5" customHeight="1" thickBot="1">
      <c r="C39" s="20" t="s">
        <v>54</v>
      </c>
      <c r="D39" s="21">
        <v>150513.64</v>
      </c>
      <c r="E39" s="22">
        <v>457159.42</v>
      </c>
      <c r="F39" s="22">
        <v>496627.99</v>
      </c>
      <c r="G39" s="22">
        <v>430720.72</v>
      </c>
      <c r="H39" s="30">
        <f t="shared" si="0"/>
        <v>111045.07000000007</v>
      </c>
      <c r="I39" s="34" t="s">
        <v>55</v>
      </c>
      <c r="J39" s="10">
        <f>34240.57+53485.39-267.33</f>
        <v>87458.62999999999</v>
      </c>
      <c r="K39" s="23">
        <f>53412.14-464.66+29397.84+23698.16</f>
        <v>106043.48</v>
      </c>
    </row>
    <row r="40" spans="3:10" ht="28.5" customHeight="1" thickBot="1">
      <c r="C40" s="20" t="s">
        <v>56</v>
      </c>
      <c r="D40" s="21">
        <v>8033.309999999994</v>
      </c>
      <c r="E40" s="24">
        <v>31994</v>
      </c>
      <c r="F40" s="24">
        <v>30559.12</v>
      </c>
      <c r="G40" s="22">
        <v>18251.12</v>
      </c>
      <c r="H40" s="30">
        <f t="shared" si="0"/>
        <v>9468.189999999999</v>
      </c>
      <c r="I40" s="34" t="s">
        <v>57</v>
      </c>
      <c r="J40" s="10">
        <f>5703.54-24.68</f>
        <v>5678.86</v>
      </c>
    </row>
    <row r="41" spans="3:10" ht="13.5" customHeight="1" thickBot="1">
      <c r="C41" s="27" t="s">
        <v>58</v>
      </c>
      <c r="D41" s="21">
        <v>98199.84000000003</v>
      </c>
      <c r="E41" s="24">
        <v>57806.57</v>
      </c>
      <c r="F41" s="24">
        <v>82694.94</v>
      </c>
      <c r="G41" s="22">
        <f>+E41</f>
        <v>57806.57</v>
      </c>
      <c r="H41" s="30">
        <f t="shared" si="0"/>
        <v>73311.47000000003</v>
      </c>
      <c r="I41" s="33"/>
      <c r="J41" s="10">
        <f>76052.39-196.76</f>
        <v>75855.63</v>
      </c>
    </row>
    <row r="42" spans="3:11" ht="13.5" customHeight="1" thickBot="1">
      <c r="C42" s="27" t="s">
        <v>59</v>
      </c>
      <c r="D42" s="21">
        <v>90459.73000000001</v>
      </c>
      <c r="E42" s="24">
        <v>3005.26</v>
      </c>
      <c r="F42" s="24">
        <f>15362.71+13218.87-4786.38</f>
        <v>23795.2</v>
      </c>
      <c r="G42" s="22">
        <f>+E42</f>
        <v>3005.26</v>
      </c>
      <c r="H42" s="30">
        <f t="shared" si="0"/>
        <v>69669.79000000001</v>
      </c>
      <c r="I42" s="33"/>
      <c r="J42" s="10">
        <f>7385.8-168.42+3290.3-83.39</f>
        <v>10424.29</v>
      </c>
      <c r="K42" s="23">
        <f>18800.6-964.29+9323.72-478.43</f>
        <v>26681.6</v>
      </c>
    </row>
    <row r="43" spans="3:11" ht="13.5" customHeight="1" thickBot="1">
      <c r="C43" s="27" t="s">
        <v>60</v>
      </c>
      <c r="D43" s="21">
        <v>16472.960000000006</v>
      </c>
      <c r="E43" s="24">
        <f>62913.03+17387.07</f>
        <v>80300.1</v>
      </c>
      <c r="F43" s="24">
        <f>8.76+60753.38+1.26+16688.06</f>
        <v>77451.46</v>
      </c>
      <c r="G43" s="22">
        <f>+E43</f>
        <v>80300.1</v>
      </c>
      <c r="H43" s="30">
        <f t="shared" si="0"/>
        <v>19321.600000000006</v>
      </c>
      <c r="I43" s="33" t="s">
        <v>61</v>
      </c>
      <c r="K43" s="23"/>
    </row>
    <row r="44" spans="3:10" ht="13.5" customHeight="1" thickBot="1">
      <c r="C44" s="20" t="s">
        <v>62</v>
      </c>
      <c r="D44" s="21">
        <v>30094.210000000006</v>
      </c>
      <c r="E44" s="24">
        <v>123837.22</v>
      </c>
      <c r="F44" s="24">
        <v>118141.65</v>
      </c>
      <c r="G44" s="22">
        <f>70725.6+54000</f>
        <v>124725.6</v>
      </c>
      <c r="H44" s="30">
        <f t="shared" si="0"/>
        <v>35789.78</v>
      </c>
      <c r="I44" s="34" t="s">
        <v>63</v>
      </c>
      <c r="J44" s="10">
        <f>21075.53-95.26</f>
        <v>20980.27</v>
      </c>
    </row>
    <row r="45" spans="3:9" s="36" customFormat="1" ht="13.5" customHeight="1" thickBot="1">
      <c r="C45" s="20" t="s">
        <v>45</v>
      </c>
      <c r="D45" s="25">
        <f>SUM(D35:D44)</f>
        <v>1321001.969999998</v>
      </c>
      <c r="E45" s="25">
        <f>SUM(E35:E44)</f>
        <v>4429718.169999999</v>
      </c>
      <c r="F45" s="25">
        <f>SUM(F35:F44)</f>
        <v>4322127.040000001</v>
      </c>
      <c r="G45" s="25">
        <f>SUM(G35:G44)</f>
        <v>3938075.53</v>
      </c>
      <c r="H45" s="25">
        <f>SUM(H35:H44)</f>
        <v>1428593.0999999982</v>
      </c>
      <c r="I45" s="35"/>
    </row>
    <row r="46" spans="3:9" ht="13.5" customHeight="1" thickBot="1">
      <c r="C46" s="60" t="s">
        <v>64</v>
      </c>
      <c r="D46" s="60"/>
      <c r="E46" s="60"/>
      <c r="F46" s="60"/>
      <c r="G46" s="60"/>
      <c r="H46" s="60"/>
      <c r="I46" s="60"/>
    </row>
    <row r="47" spans="3:9" ht="44.25" customHeight="1" thickBot="1">
      <c r="C47" s="37" t="s">
        <v>65</v>
      </c>
      <c r="D47" s="61" t="s">
        <v>66</v>
      </c>
      <c r="E47" s="61"/>
      <c r="F47" s="61"/>
      <c r="G47" s="61"/>
      <c r="H47" s="61"/>
      <c r="I47" s="38" t="s">
        <v>67</v>
      </c>
    </row>
    <row r="48" spans="3:9" s="41" customFormat="1" ht="30.75" customHeight="1" thickBot="1">
      <c r="C48" s="39" t="s">
        <v>68</v>
      </c>
      <c r="D48" s="52" t="s">
        <v>69</v>
      </c>
      <c r="E48" s="53"/>
      <c r="F48" s="53"/>
      <c r="G48" s="53"/>
      <c r="H48" s="54"/>
      <c r="I48" s="40" t="s">
        <v>68</v>
      </c>
    </row>
    <row r="49" spans="3:9" s="41" customFormat="1" ht="0.75" customHeight="1" thickBot="1">
      <c r="C49" s="39"/>
      <c r="D49" s="52"/>
      <c r="E49" s="53"/>
      <c r="F49" s="53"/>
      <c r="G49" s="53"/>
      <c r="H49" s="54"/>
      <c r="I49" s="40"/>
    </row>
    <row r="50" spans="3:8" ht="21.75" customHeight="1">
      <c r="C50" s="42" t="s">
        <v>70</v>
      </c>
      <c r="D50" s="42"/>
      <c r="E50" s="42"/>
      <c r="F50" s="42"/>
      <c r="G50" s="42"/>
      <c r="H50" s="43">
        <f>+H32+H45</f>
        <v>2939938.4799999967</v>
      </c>
    </row>
    <row r="51" spans="3:9" s="36" customFormat="1" ht="12" customHeight="1">
      <c r="C51" s="44" t="s">
        <v>71</v>
      </c>
      <c r="D51" s="44"/>
      <c r="E51" s="44"/>
      <c r="F51" s="44"/>
      <c r="G51" s="44"/>
      <c r="H51" s="44"/>
      <c r="I51" s="44"/>
    </row>
    <row r="52" ht="12.75" customHeight="1" hidden="1">
      <c r="C52" s="45" t="s">
        <v>72</v>
      </c>
    </row>
    <row r="54" spans="4:8" ht="12.75">
      <c r="D54" s="46"/>
      <c r="E54" s="46"/>
      <c r="F54" s="46"/>
      <c r="G54" s="46"/>
      <c r="H54" s="46"/>
    </row>
    <row r="55" spans="4:8" ht="12.75" hidden="1">
      <c r="D55" s="46"/>
      <c r="H55" s="44">
        <f>150513.64+691725.1+30094.21+85115.01+8033.31+59635.02+30824.71+141651.16+8737.01+98199.84+59.77+13077.18+8.64+3327.37</f>
        <v>1321001.97</v>
      </c>
    </row>
    <row r="56" spans="3:8" ht="12.75">
      <c r="C56" s="44" t="s">
        <v>73</v>
      </c>
      <c r="E56" s="46">
        <f>+E45+E32+5580+9442.98</f>
        <v>4464370.18</v>
      </c>
      <c r="F56" s="46"/>
      <c r="G56" s="46">
        <f>+G45+G32</f>
        <v>3974077.1999999997</v>
      </c>
      <c r="H56" s="46"/>
    </row>
  </sheetData>
  <sheetProtection/>
  <mergeCells count="12">
    <mergeCell ref="D49:H49"/>
    <mergeCell ref="C46:I46"/>
    <mergeCell ref="D47:H47"/>
    <mergeCell ref="I35:I36"/>
    <mergeCell ref="C23:I23"/>
    <mergeCell ref="I27:I31"/>
    <mergeCell ref="C21:I21"/>
    <mergeCell ref="C22:I22"/>
    <mergeCell ref="C33:I33"/>
    <mergeCell ref="C26:I26"/>
    <mergeCell ref="C24:I24"/>
    <mergeCell ref="D48:H48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I31"/>
  <sheetViews>
    <sheetView zoomScaleSheetLayoutView="120" zoomScalePageLayoutView="0" workbookViewId="0" topLeftCell="B10">
      <selection activeCell="H16" sqref="H16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9" width="15.140625" style="0" customWidth="1"/>
  </cols>
  <sheetData>
    <row r="12" spans="1:9" ht="15">
      <c r="A12" s="64" t="s">
        <v>0</v>
      </c>
      <c r="B12" s="64"/>
      <c r="C12" s="64"/>
      <c r="D12" s="64"/>
      <c r="E12" s="64"/>
      <c r="F12" s="64"/>
      <c r="G12" s="64"/>
      <c r="H12" s="64"/>
      <c r="I12" s="64"/>
    </row>
    <row r="13" spans="1:9" ht="15">
      <c r="A13" s="64" t="s">
        <v>1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2</v>
      </c>
      <c r="B14" s="64"/>
      <c r="C14" s="64"/>
      <c r="D14" s="64"/>
      <c r="E14" s="64"/>
      <c r="F14" s="64"/>
      <c r="G14" s="64"/>
      <c r="H14" s="64"/>
      <c r="I14" s="64"/>
    </row>
    <row r="15" spans="1:9" ht="60">
      <c r="A15" s="1" t="s">
        <v>3</v>
      </c>
      <c r="B15" s="1" t="s">
        <v>4</v>
      </c>
      <c r="C15" s="1" t="s">
        <v>5</v>
      </c>
      <c r="D15" s="1" t="s">
        <v>6</v>
      </c>
      <c r="E15" s="1" t="s">
        <v>7</v>
      </c>
      <c r="F15" s="2" t="s">
        <v>8</v>
      </c>
      <c r="G15" s="2" t="s">
        <v>9</v>
      </c>
      <c r="H15" s="1" t="s">
        <v>10</v>
      </c>
      <c r="I15" s="1" t="s">
        <v>11</v>
      </c>
    </row>
    <row r="16" spans="1:9" ht="15">
      <c r="A16" s="3" t="s">
        <v>12</v>
      </c>
      <c r="B16" s="4">
        <v>481.09286000000003</v>
      </c>
      <c r="C16" s="4"/>
      <c r="D16" s="4">
        <v>576.29606</v>
      </c>
      <c r="E16" s="4">
        <v>545.86089</v>
      </c>
      <c r="F16" s="4">
        <f>(9442.98+5580)/1000</f>
        <v>15.02298</v>
      </c>
      <c r="G16" s="4">
        <v>123.94662</v>
      </c>
      <c r="H16" s="4">
        <v>172.08633</v>
      </c>
      <c r="I16" s="5">
        <f>B16+D16+F16-G16</f>
        <v>948.4652800000001</v>
      </c>
    </row>
    <row r="18" ht="15">
      <c r="A18" t="s">
        <v>26</v>
      </c>
    </row>
    <row r="19" ht="15">
      <c r="A19" s="6" t="s">
        <v>13</v>
      </c>
    </row>
    <row r="20" ht="15">
      <c r="A20" s="6" t="s">
        <v>14</v>
      </c>
    </row>
    <row r="21" ht="15">
      <c r="A21" s="7" t="s">
        <v>15</v>
      </c>
    </row>
    <row r="22" ht="15">
      <c r="A22" s="7" t="s">
        <v>16</v>
      </c>
    </row>
    <row r="23" ht="15">
      <c r="A23" s="7" t="s">
        <v>17</v>
      </c>
    </row>
    <row r="24" ht="15">
      <c r="A24" s="7" t="s">
        <v>18</v>
      </c>
    </row>
    <row r="25" ht="15">
      <c r="A25" s="6" t="s">
        <v>19</v>
      </c>
    </row>
    <row r="26" ht="15">
      <c r="A26" s="6" t="s">
        <v>20</v>
      </c>
    </row>
    <row r="27" ht="15">
      <c r="A27" s="6" t="s">
        <v>21</v>
      </c>
    </row>
    <row r="28" ht="15">
      <c r="A28" t="s">
        <v>22</v>
      </c>
    </row>
    <row r="29" ht="15">
      <c r="A29" t="s">
        <v>23</v>
      </c>
    </row>
    <row r="30" ht="15">
      <c r="A30" t="s">
        <v>24</v>
      </c>
    </row>
    <row r="31" ht="15">
      <c r="A31" s="8" t="s">
        <v>25</v>
      </c>
    </row>
  </sheetData>
  <sheetProtection/>
  <mergeCells count="3">
    <mergeCell ref="A13:I13"/>
    <mergeCell ref="A14:I14"/>
    <mergeCell ref="A12:I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2020-03-06T18:57:54Z</dcterms:created>
  <dcterms:modified xsi:type="dcterms:W3CDTF">2020-03-12T09:11:35Z</dcterms:modified>
  <cp:category/>
  <cp:version/>
  <cp:contentType/>
  <cp:contentStatus/>
</cp:coreProperties>
</file>