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ограничная3 3" sheetId="1" r:id="rId1"/>
    <sheet name="Пограничная 3 3" sheetId="2" r:id="rId2"/>
  </sheets>
  <definedNames/>
  <calcPr fullCalcOnLoad="1"/>
</workbook>
</file>

<file path=xl/sharedStrings.xml><?xml version="1.0" encoding="utf-8"?>
<sst xmlns="http://schemas.openxmlformats.org/spreadsheetml/2006/main" count="71" uniqueCount="62">
  <si>
    <t>ОТЧЕТ</t>
  </si>
  <si>
    <t>по выполнению плана текущего ремонта жилого дома</t>
  </si>
  <si>
    <t>№ 3/3 по ул. Пограничная с 01.01.2019г. по 31.12.2019г.</t>
  </si>
  <si>
    <t>№                             п/п</t>
  </si>
  <si>
    <t>Остаток на 01.01.2019г.,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</si>
  <si>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</si>
  <si>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</si>
  <si>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</si>
  <si>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</si>
  <si>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</si>
  <si>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01.01.2020г., тыс.руб.</t>
  </si>
  <si>
    <t>Переходящий остаток,                     тыс.руб.</t>
  </si>
  <si>
    <t>1.</t>
  </si>
  <si>
    <t>работы по электрике - 0.51 т.р.</t>
  </si>
  <si>
    <t>ремонт ЦО - 197.20 т.р.</t>
  </si>
  <si>
    <t>ремонт сиситем ХВС, ГВС - 5.38 т.р.</t>
  </si>
  <si>
    <t>расходный инвентарь - 0.36 т.р.</t>
  </si>
  <si>
    <t>аварийное обслуживание - 0.22 т.р.</t>
  </si>
  <si>
    <t>демонтаж и установка манометра в ТП - 0.53 т.р.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</si>
  <si>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204.20</t>
    </r>
    <r>
      <rPr>
        <sz val="11"/>
        <color indexed="8"/>
        <rFont val="Calibri"/>
        <family val="2"/>
      </rPr>
      <t xml:space="preserve"> тыс.рублей, в том числе:</t>
    </r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</si>
  <si>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</si>
  <si>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</si>
  <si>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</si>
  <si>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3/3  по ул. Пограничная с 01.01.2019г. по 31.12.2019г.</t>
  </si>
  <si>
    <t>наименование</t>
  </si>
  <si>
    <t>Задолженность населения на 01.01.2019г. (руб.)</t>
  </si>
  <si>
    <t>Начислено населению за 2019г. (руб.)</t>
  </si>
  <si>
    <t>Поступило в счет оплаты в 2019г. (руб.)</t>
  </si>
  <si>
    <t>Перечислено поставщику услуг в 2019г. (руб.)</t>
  </si>
  <si>
    <t>Задолженность населения на 01.01.2020г.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</si>
  <si>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</si>
  <si>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</si>
  <si>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</si>
  <si>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</si>
  <si>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</si>
  <si>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</si>
  <si>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</si>
  <si>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</si>
  <si>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</si>
  <si>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</si>
  <si>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</si>
  <si>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</si>
  <si>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Н/2011-95 от 01.01.2011г.</t>
  </si>
  <si>
    <t>Текущий ремонт</t>
  </si>
  <si>
    <t>Капитальный ремонт</t>
  </si>
  <si>
    <t>Электричество</t>
  </si>
  <si>
    <t>ООО "ПСК"</t>
  </si>
  <si>
    <t>Вывоз ТБО и  КГО</t>
  </si>
  <si>
    <t>ТСЖ "Жилстрой-4"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</si>
  <si>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</si>
  <si>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</si>
  <si>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</si>
  <si>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</si>
  <si>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</si>
  <si>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</si>
  <si>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</si>
  <si>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от ООО "ГМК" за размещение интернет оборудования 5580,00 руб. </t>
  </si>
  <si>
    <t>ООО "ГМК"</t>
  </si>
  <si>
    <t>Общая задолженность по дому  на 01.01.2020г.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</si>
  <si>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</si>
  <si>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</si>
  <si>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ИТОГО ЖКУ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</si>
</sst>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#,##0.00000"/>
    <numFmt numFmtId="179" formatCode="#,##0\ &quot;₽&quot;;\-#,##0\ &quot;₽&quot;"/>
    <numFmt numFmtId="180" formatCode="#,##0\ &quot;₽&quot;;[Red]\-#,##0\ &quot;₽&quot;"/>
    <numFmt numFmtId="181" formatCode="#,##0.00\ &quot;₽&quot;;\-#,##0.00\ &quot;₽&quot;"/>
    <numFmt numFmtId="182" formatCode="#,##0.00\ &quot;₽&quot;;[Red]\-#,##0.00\ &quot;₽&quot;"/>
    <numFmt numFmtId="183" formatCode="_-* #,##0\ &quot;₽&quot;_-;\-* #,##0\ &quot;₽&quot;_-;_-* &quot;-&quot;\ &quot;₽&quot;_-;_-@_-"/>
    <numFmt numFmtId="184" formatCode="_-* #,##0\ _₽_-;\-* #,##0\ _₽_-;_-* &quot;-&quot;\ _₽_-;_-@_-"/>
    <numFmt numFmtId="185" formatCode="_-* #,##0.00\ &quot;₽&quot;_-;\-* #,##0.00\ &quot;₽&quot;_-;_-* &quot;-&quot;??\ &quot;₽&quot;_-;_-@_-"/>
    <numFmt numFmtId="186" formatCode="_-* #,##0.00\ _₽_-;\-* #,##0.00\ _₽_-;_-* &quot;-&quot;??\ _₽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0_ ;\-#,##0.00\ "/>
    <numFmt numFmtId="196" formatCode="#,##0.000"/>
    <numFmt numFmtId="197" formatCode="#,##0.0"/>
    <numFmt numFmtId="198" formatCode="#,##0.000000000000"/>
    <numFmt numFmtId="199" formatCode="#,##0.00000000000"/>
    <numFmt numFmtId="200" formatCode="#,##0.0000000000"/>
    <numFmt numFmtId="201" formatCode="#,##0.000000000"/>
    <numFmt numFmtId="202" formatCode="#,##0.00000000"/>
    <numFmt numFmtId="203" formatCode="#,##0.0000000"/>
    <numFmt numFmtId="204" formatCode="#,##0.000000"/>
    <numFmt numFmtId="205" formatCode="#,##0.0000"/>
    <numFmt numFmtId="206" formatCode="0.000000000000"/>
    <numFmt numFmtId="207" formatCode="0.00000000000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9" fillId="24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24" fillId="0" borderId="0" xfId="72" applyFont="1" applyFill="1">
      <alignment/>
      <protection/>
    </xf>
    <xf numFmtId="0" fontId="21" fillId="0" borderId="0" xfId="72" applyFill="1">
      <alignment/>
      <protection/>
    </xf>
    <xf numFmtId="0" fontId="25" fillId="0" borderId="11" xfId="72" applyFont="1" applyFill="1" applyBorder="1" applyAlignment="1">
      <alignment horizontal="center"/>
      <protection/>
    </xf>
    <xf numFmtId="0" fontId="25" fillId="0" borderId="12" xfId="72" applyFont="1" applyFill="1" applyBorder="1" applyAlignment="1">
      <alignment horizontal="center"/>
      <protection/>
    </xf>
    <xf numFmtId="0" fontId="24" fillId="0" borderId="12" xfId="72" applyFont="1" applyFill="1" applyBorder="1">
      <alignment/>
      <protection/>
    </xf>
    <xf numFmtId="0" fontId="24" fillId="0" borderId="13" xfId="72" applyFont="1" applyFill="1" applyBorder="1">
      <alignment/>
      <protection/>
    </xf>
    <xf numFmtId="0" fontId="25" fillId="0" borderId="0" xfId="72" applyFont="1" applyFill="1" applyAlignment="1">
      <alignment horizontal="center"/>
      <protection/>
    </xf>
    <xf numFmtId="0" fontId="24" fillId="0" borderId="0" xfId="72" applyFont="1" applyFill="1" applyBorder="1">
      <alignment/>
      <protection/>
    </xf>
    <xf numFmtId="0" fontId="26" fillId="0" borderId="0" xfId="72" applyFont="1" applyFill="1" applyBorder="1" applyAlignment="1">
      <alignment horizontal="center"/>
      <protection/>
    </xf>
    <xf numFmtId="0" fontId="27" fillId="0" borderId="0" xfId="72" applyFont="1" applyFill="1" applyBorder="1" applyAlignment="1">
      <alignment horizontal="center"/>
      <protection/>
    </xf>
    <xf numFmtId="0" fontId="27" fillId="0" borderId="14" xfId="72" applyFont="1" applyFill="1" applyBorder="1" applyAlignment="1">
      <alignment horizontal="center"/>
      <protection/>
    </xf>
    <xf numFmtId="0" fontId="28" fillId="0" borderId="15" xfId="72" applyFont="1" applyFill="1" applyBorder="1" applyAlignment="1">
      <alignment horizontal="center" vertical="top" wrapText="1"/>
      <protection/>
    </xf>
    <xf numFmtId="0" fontId="28" fillId="0" borderId="13" xfId="72" applyFont="1" applyFill="1" applyBorder="1" applyAlignment="1">
      <alignment horizontal="center" vertical="top" wrapText="1"/>
      <protection/>
    </xf>
    <xf numFmtId="0" fontId="29" fillId="0" borderId="13" xfId="72" applyFont="1" applyFill="1" applyBorder="1" applyAlignment="1">
      <alignment horizontal="center" vertical="top" wrapText="1"/>
      <protection/>
    </xf>
    <xf numFmtId="0" fontId="28" fillId="0" borderId="11" xfId="72" applyFont="1" applyFill="1" applyBorder="1" applyAlignment="1">
      <alignment horizontal="center" vertical="top" wrapText="1"/>
      <protection/>
    </xf>
    <xf numFmtId="0" fontId="28" fillId="0" borderId="12" xfId="72" applyFont="1" applyFill="1" applyBorder="1" applyAlignment="1">
      <alignment horizontal="center" vertical="top" wrapText="1"/>
      <protection/>
    </xf>
    <xf numFmtId="0" fontId="28" fillId="0" borderId="16" xfId="72" applyFont="1" applyFill="1" applyBorder="1" applyAlignment="1">
      <alignment horizontal="center" vertical="top" wrapText="1"/>
      <protection/>
    </xf>
    <xf numFmtId="0" fontId="25" fillId="0" borderId="17" xfId="72" applyFont="1" applyFill="1" applyBorder="1" applyAlignment="1">
      <alignment horizontal="center" vertical="top" wrapText="1"/>
      <protection/>
    </xf>
    <xf numFmtId="4" fontId="30" fillId="0" borderId="18" xfId="72" applyNumberFormat="1" applyFont="1" applyFill="1" applyBorder="1" applyAlignment="1">
      <alignment horizontal="right" vertical="top" wrapText="1"/>
      <protection/>
    </xf>
    <xf numFmtId="4" fontId="31" fillId="0" borderId="18" xfId="72" applyNumberFormat="1" applyFont="1" applyFill="1" applyBorder="1" applyAlignment="1">
      <alignment vertical="top" wrapText="1"/>
      <protection/>
    </xf>
    <xf numFmtId="0" fontId="30" fillId="0" borderId="19" xfId="72" applyFont="1" applyFill="1" applyBorder="1" applyAlignment="1">
      <alignment horizontal="center" vertical="center" wrapText="1"/>
      <protection/>
    </xf>
    <xf numFmtId="4" fontId="30" fillId="0" borderId="18" xfId="72" applyNumberFormat="1" applyFont="1" applyFill="1" applyBorder="1" applyAlignment="1">
      <alignment vertical="top" wrapText="1"/>
      <protection/>
    </xf>
    <xf numFmtId="0" fontId="30" fillId="0" borderId="20" xfId="72" applyFont="1" applyFill="1" applyBorder="1" applyAlignment="1">
      <alignment horizontal="center" vertical="center" wrapText="1"/>
      <protection/>
    </xf>
    <xf numFmtId="0" fontId="30" fillId="0" borderId="17" xfId="72" applyFont="1" applyFill="1" applyBorder="1" applyAlignment="1">
      <alignment horizontal="center" vertical="center" wrapText="1"/>
      <protection/>
    </xf>
    <xf numFmtId="4" fontId="25" fillId="0" borderId="18" xfId="72" applyNumberFormat="1" applyFont="1" applyFill="1" applyBorder="1" applyAlignment="1">
      <alignment vertical="top" wrapText="1"/>
      <protection/>
    </xf>
    <xf numFmtId="0" fontId="25" fillId="0" borderId="12" xfId="72" applyFont="1" applyFill="1" applyBorder="1" applyAlignment="1">
      <alignment horizontal="center" vertical="top" wrapText="1"/>
      <protection/>
    </xf>
    <xf numFmtId="0" fontId="28" fillId="0" borderId="17" xfId="72" applyFont="1" applyFill="1" applyBorder="1" applyAlignment="1">
      <alignment horizontal="center" vertical="top" wrapText="1"/>
      <protection/>
    </xf>
    <xf numFmtId="0" fontId="28" fillId="0" borderId="18" xfId="72" applyFont="1" applyFill="1" applyBorder="1" applyAlignment="1">
      <alignment horizontal="center" vertical="top" wrapText="1"/>
      <protection/>
    </xf>
    <xf numFmtId="4" fontId="30" fillId="0" borderId="13" xfId="72" applyNumberFormat="1" applyFont="1" applyFill="1" applyBorder="1" applyAlignment="1">
      <alignment horizontal="right" vertical="top" wrapText="1"/>
      <protection/>
    </xf>
    <xf numFmtId="4" fontId="31" fillId="0" borderId="13" xfId="72" applyNumberFormat="1" applyFont="1" applyFill="1" applyBorder="1" applyAlignment="1">
      <alignment vertical="top" wrapText="1"/>
      <protection/>
    </xf>
    <xf numFmtId="0" fontId="32" fillId="0" borderId="19" xfId="72" applyFont="1" applyFill="1" applyBorder="1" applyAlignment="1">
      <alignment horizontal="center" vertical="center" wrapText="1"/>
      <protection/>
    </xf>
    <xf numFmtId="4" fontId="21" fillId="0" borderId="0" xfId="72" applyNumberFormat="1" applyFill="1">
      <alignment/>
      <protection/>
    </xf>
    <xf numFmtId="0" fontId="23" fillId="0" borderId="17" xfId="72" applyFont="1" applyFill="1" applyBorder="1" applyAlignment="1">
      <alignment horizontal="center" vertical="center" wrapText="1"/>
      <protection/>
    </xf>
    <xf numFmtId="0" fontId="33" fillId="0" borderId="18" xfId="72" applyFont="1" applyFill="1" applyBorder="1" applyAlignment="1">
      <alignment horizontal="center" vertical="top" wrapText="1"/>
      <protection/>
    </xf>
    <xf numFmtId="0" fontId="30" fillId="0" borderId="18" xfId="72" applyFont="1" applyFill="1" applyBorder="1" applyAlignment="1">
      <alignment horizontal="center" vertical="top" wrapText="1"/>
      <protection/>
    </xf>
    <xf numFmtId="2" fontId="30" fillId="0" borderId="18" xfId="72" applyNumberFormat="1" applyFont="1" applyFill="1" applyBorder="1" applyAlignment="1">
      <alignment horizontal="right" vertical="top" wrapText="1"/>
      <protection/>
    </xf>
    <xf numFmtId="0" fontId="21" fillId="0" borderId="0" xfId="72" applyFont="1" applyFill="1">
      <alignment/>
      <protection/>
    </xf>
    <xf numFmtId="0" fontId="25" fillId="0" borderId="18" xfId="72" applyFont="1" applyFill="1" applyBorder="1" applyAlignment="1">
      <alignment horizontal="center" vertical="top" wrapText="1"/>
      <protection/>
    </xf>
    <xf numFmtId="0" fontId="25" fillId="0" borderId="21" xfId="72" applyFont="1" applyFill="1" applyBorder="1" applyAlignment="1">
      <alignment horizontal="center" vertical="top" wrapText="1"/>
      <protection/>
    </xf>
    <xf numFmtId="0" fontId="25" fillId="0" borderId="11" xfId="72" applyFont="1" applyFill="1" applyBorder="1" applyAlignment="1">
      <alignment horizontal="center" wrapText="1"/>
      <protection/>
    </xf>
    <xf numFmtId="4" fontId="30" fillId="0" borderId="10" xfId="72" applyNumberFormat="1" applyFont="1" applyFill="1" applyBorder="1" applyAlignment="1">
      <alignment horizontal="center" vertical="center" wrapText="1"/>
      <protection/>
    </xf>
    <xf numFmtId="0" fontId="30" fillId="0" borderId="10" xfId="72" applyFont="1" applyFill="1" applyBorder="1" applyAlignment="1">
      <alignment horizontal="center" vertical="top" wrapText="1"/>
      <protection/>
    </xf>
    <xf numFmtId="0" fontId="34" fillId="0" borderId="0" xfId="72" applyFont="1" applyFill="1">
      <alignment/>
      <protection/>
    </xf>
    <xf numFmtId="4" fontId="35" fillId="0" borderId="0" xfId="72" applyNumberFormat="1" applyFont="1" applyFill="1">
      <alignment/>
      <protection/>
    </xf>
    <xf numFmtId="0" fontId="30" fillId="0" borderId="0" xfId="72" applyFont="1" applyFill="1">
      <alignment/>
      <protection/>
    </xf>
    <xf numFmtId="0" fontId="36" fillId="0" borderId="0" xfId="72" applyFont="1" applyFill="1">
      <alignment/>
      <protection/>
    </xf>
    <xf numFmtId="0" fontId="30" fillId="0" borderId="0" xfId="72" applyFont="1" applyFill="1" applyBorder="1">
      <alignment/>
      <protection/>
    </xf>
    <xf numFmtId="0" fontId="32" fillId="0" borderId="0" xfId="72" applyFont="1" applyFill="1">
      <alignment/>
      <protection/>
    </xf>
    <xf numFmtId="4" fontId="30" fillId="0" borderId="0" xfId="72" applyNumberFormat="1" applyFont="1" applyFill="1">
      <alignment/>
      <protection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Общий ЗА 2019 ГОД (Реформа)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C14">
      <selection activeCell="G32" sqref="G32"/>
    </sheetView>
  </sheetViews>
  <sheetFormatPr defaultColWidth="9.140625" defaultRowHeight="15"/>
  <cols>
    <col min="1" max="1" width="3.421875" style="9" hidden="1" customWidth="1"/>
    <col min="2" max="2" width="9.140625" style="9" hidden="1" customWidth="1"/>
    <col min="3" max="3" width="27.421875" style="52" customWidth="1"/>
    <col min="4" max="4" width="13.00390625" style="52" customWidth="1"/>
    <col min="5" max="5" width="11.8515625" style="52" customWidth="1"/>
    <col min="6" max="6" width="13.28125" style="52" customWidth="1"/>
    <col min="7" max="7" width="11.8515625" style="52" customWidth="1"/>
    <col min="8" max="8" width="12.7109375" style="52" customWidth="1"/>
    <col min="9" max="9" width="22.7109375" style="52" customWidth="1"/>
    <col min="10" max="10" width="10.140625" style="9" hidden="1" customWidth="1"/>
    <col min="11" max="11" width="0" style="9" hidden="1" customWidth="1"/>
    <col min="12" max="16384" width="9.140625" style="9" customWidth="1"/>
  </cols>
  <sheetData>
    <row r="1" spans="3:9" ht="12.75" customHeight="1" hidden="1">
      <c r="C1" s="8"/>
      <c r="D1" s="8"/>
      <c r="E1" s="8"/>
      <c r="F1" s="8"/>
      <c r="G1" s="8"/>
      <c r="H1" s="8"/>
      <c r="I1" s="8"/>
    </row>
    <row r="2" spans="3:9" ht="13.5" customHeight="1" hidden="1" thickBot="1">
      <c r="C2" s="8"/>
      <c r="D2" s="8"/>
      <c r="E2" s="8" t="s">
        <v>20</v>
      </c>
      <c r="F2" s="8"/>
      <c r="G2" s="8"/>
      <c r="H2" s="8"/>
      <c r="I2" s="8"/>
    </row>
    <row r="3" spans="3:9" ht="13.5" customHeight="1" hidden="1" thickBot="1">
      <c r="C3" s="10"/>
      <c r="D3" s="11"/>
      <c r="E3" s="12"/>
      <c r="F3" s="12"/>
      <c r="G3" s="12"/>
      <c r="H3" s="12"/>
      <c r="I3" s="13"/>
    </row>
    <row r="4" spans="3:9" ht="12.75" customHeight="1" hidden="1">
      <c r="C4" s="14"/>
      <c r="D4" s="14"/>
      <c r="E4" s="15"/>
      <c r="F4" s="15"/>
      <c r="G4" s="15"/>
      <c r="H4" s="15"/>
      <c r="I4" s="15"/>
    </row>
    <row r="5" spans="3:9" ht="12.75" customHeight="1">
      <c r="C5" s="14"/>
      <c r="D5" s="14"/>
      <c r="E5" s="15"/>
      <c r="F5" s="15"/>
      <c r="G5" s="15"/>
      <c r="H5" s="15"/>
      <c r="I5" s="15"/>
    </row>
    <row r="6" spans="3:9" ht="12.75" customHeight="1">
      <c r="C6" s="14"/>
      <c r="D6" s="14"/>
      <c r="E6" s="15"/>
      <c r="F6" s="15"/>
      <c r="G6" s="15"/>
      <c r="H6" s="15"/>
      <c r="I6" s="15"/>
    </row>
    <row r="7" spans="3:9" ht="12.75" customHeight="1">
      <c r="C7" s="14"/>
      <c r="D7" s="14"/>
      <c r="E7" s="15"/>
      <c r="F7" s="15"/>
      <c r="G7" s="15"/>
      <c r="H7" s="15"/>
      <c r="I7" s="15"/>
    </row>
    <row r="8" spans="3:9" ht="12.75" customHeight="1">
      <c r="C8" s="14"/>
      <c r="D8" s="14"/>
      <c r="E8" s="15"/>
      <c r="F8" s="15"/>
      <c r="G8" s="15"/>
      <c r="H8" s="15"/>
      <c r="I8" s="15"/>
    </row>
    <row r="9" spans="3:9" ht="12.75" customHeight="1">
      <c r="C9" s="14"/>
      <c r="D9" s="14"/>
      <c r="E9" s="15"/>
      <c r="F9" s="15"/>
      <c r="G9" s="15"/>
      <c r="H9" s="15"/>
      <c r="I9" s="15"/>
    </row>
    <row r="10" spans="3:9" ht="12.75" customHeight="1">
      <c r="C10" s="14"/>
      <c r="D10" s="14"/>
      <c r="E10" s="15"/>
      <c r="F10" s="15"/>
      <c r="G10" s="15"/>
      <c r="H10" s="15"/>
      <c r="I10" s="15"/>
    </row>
    <row r="11" spans="3:9" ht="12.75" customHeight="1">
      <c r="C11" s="14"/>
      <c r="D11" s="14"/>
      <c r="E11" s="15"/>
      <c r="F11" s="15"/>
      <c r="G11" s="15"/>
      <c r="H11" s="15"/>
      <c r="I11" s="15"/>
    </row>
    <row r="12" spans="3:9" ht="12.75" customHeight="1">
      <c r="C12" s="14"/>
      <c r="D12" s="14"/>
      <c r="E12" s="15"/>
      <c r="F12" s="15"/>
      <c r="G12" s="15"/>
      <c r="H12" s="15"/>
      <c r="I12" s="15"/>
    </row>
    <row r="13" spans="3:9" ht="12.75" customHeight="1">
      <c r="C13" s="14"/>
      <c r="D13" s="14"/>
      <c r="E13" s="15"/>
      <c r="F13" s="15"/>
      <c r="G13" s="15"/>
      <c r="H13" s="15"/>
      <c r="I13" s="15"/>
    </row>
    <row r="14" spans="3:9" ht="12.75" customHeight="1">
      <c r="C14" s="14"/>
      <c r="D14" s="14"/>
      <c r="E14" s="15"/>
      <c r="F14" s="15"/>
      <c r="G14" s="15"/>
      <c r="H14" s="15"/>
      <c r="I14" s="15"/>
    </row>
    <row r="15" spans="3:9" ht="12.75" customHeight="1">
      <c r="C15" s="14"/>
      <c r="D15" s="14"/>
      <c r="E15" s="15"/>
      <c r="F15" s="15"/>
      <c r="G15" s="15"/>
      <c r="H15" s="15"/>
      <c r="I15" s="15"/>
    </row>
    <row r="16" spans="3:9" ht="12.75" customHeight="1">
      <c r="C16" s="14"/>
      <c r="D16" s="14"/>
      <c r="E16" s="15"/>
      <c r="F16" s="15"/>
      <c r="G16" s="15"/>
      <c r="H16" s="15"/>
      <c r="I16" s="15"/>
    </row>
    <row r="17" spans="3:9" ht="12.75" customHeight="1">
      <c r="C17" s="14"/>
      <c r="D17" s="14"/>
      <c r="E17" s="15"/>
      <c r="F17" s="15"/>
      <c r="G17" s="15"/>
      <c r="H17" s="15"/>
      <c r="I17" s="15"/>
    </row>
    <row r="18" spans="3:9" ht="12.75" customHeight="1">
      <c r="C18" s="14"/>
      <c r="D18" s="14"/>
      <c r="E18" s="15"/>
      <c r="F18" s="15"/>
      <c r="G18" s="15"/>
      <c r="H18" s="15"/>
      <c r="I18" s="15"/>
    </row>
    <row r="19" spans="3:9" ht="12.75" customHeight="1">
      <c r="C19" s="14"/>
      <c r="D19" s="14"/>
      <c r="E19" s="15"/>
      <c r="F19" s="15"/>
      <c r="G19" s="15"/>
      <c r="H19" s="15"/>
      <c r="I19" s="15"/>
    </row>
    <row r="20" spans="3:9" ht="12.75" customHeight="1">
      <c r="C20" s="14"/>
      <c r="D20" s="14"/>
      <c r="E20" s="15"/>
      <c r="F20" s="15"/>
      <c r="G20" s="15"/>
      <c r="H20" s="15"/>
      <c r="I20" s="15"/>
    </row>
    <row r="21" spans="3:9" ht="14.25">
      <c r="C21" s="16" t="s">
        <v>21</v>
      </c>
      <c r="D21" s="16"/>
      <c r="E21" s="16"/>
      <c r="F21" s="16"/>
      <c r="G21" s="16"/>
      <c r="H21" s="16"/>
      <c r="I21" s="16"/>
    </row>
    <row r="22" spans="3:9" ht="12.75">
      <c r="C22" s="17" t="s">
        <v>22</v>
      </c>
      <c r="D22" s="17"/>
      <c r="E22" s="17"/>
      <c r="F22" s="17"/>
      <c r="G22" s="17"/>
      <c r="H22" s="17"/>
      <c r="I22" s="17"/>
    </row>
    <row r="23" spans="3:9" ht="12.75">
      <c r="C23" s="17" t="s">
        <v>23</v>
      </c>
      <c r="D23" s="17"/>
      <c r="E23" s="17"/>
      <c r="F23" s="17"/>
      <c r="G23" s="17"/>
      <c r="H23" s="17"/>
      <c r="I23" s="17"/>
    </row>
    <row r="24" spans="3:9" ht="6" customHeight="1" thickBot="1">
      <c r="C24" s="18"/>
      <c r="D24" s="18"/>
      <c r="E24" s="18"/>
      <c r="F24" s="18"/>
      <c r="G24" s="18"/>
      <c r="H24" s="18"/>
      <c r="I24" s="18"/>
    </row>
    <row r="25" spans="3:9" ht="50.25" customHeight="1" thickBot="1">
      <c r="C25" s="19" t="s">
        <v>24</v>
      </c>
      <c r="D25" s="20" t="s">
        <v>25</v>
      </c>
      <c r="E25" s="21" t="s">
        <v>26</v>
      </c>
      <c r="F25" s="21" t="s">
        <v>27</v>
      </c>
      <c r="G25" s="21" t="s">
        <v>28</v>
      </c>
      <c r="H25" s="21" t="s">
        <v>29</v>
      </c>
      <c r="I25" s="20" t="s">
        <v>30</v>
      </c>
    </row>
    <row r="26" spans="3:9" ht="13.5" customHeight="1" thickBot="1">
      <c r="C26" s="22" t="s">
        <v>31</v>
      </c>
      <c r="D26" s="23"/>
      <c r="E26" s="23"/>
      <c r="F26" s="23"/>
      <c r="G26" s="23"/>
      <c r="H26" s="23"/>
      <c r="I26" s="24"/>
    </row>
    <row r="27" spans="3:11" ht="13.5" customHeight="1" thickBot="1">
      <c r="C27" s="25" t="s">
        <v>32</v>
      </c>
      <c r="D27" s="26">
        <v>45755.47000000003</v>
      </c>
      <c r="E27" s="27"/>
      <c r="F27" s="27">
        <v>44122.4</v>
      </c>
      <c r="G27" s="27"/>
      <c r="H27" s="27">
        <f>+D27+E27-F27</f>
        <v>1633.0700000000288</v>
      </c>
      <c r="I27" s="28" t="s">
        <v>33</v>
      </c>
      <c r="K27" s="9">
        <f>65672.62-44.06+1101.17</f>
        <v>66729.73</v>
      </c>
    </row>
    <row r="28" spans="3:11" ht="13.5" customHeight="1" thickBot="1">
      <c r="C28" s="25" t="s">
        <v>34</v>
      </c>
      <c r="D28" s="26">
        <v>17116.759999999995</v>
      </c>
      <c r="E28" s="29"/>
      <c r="F28" s="29">
        <v>17116.76</v>
      </c>
      <c r="G28" s="27"/>
      <c r="H28" s="27">
        <f>+D28+E28-F28</f>
        <v>0</v>
      </c>
      <c r="I28" s="30"/>
      <c r="K28" s="9">
        <f>21528.53-44.11+426.41</f>
        <v>21910.829999999998</v>
      </c>
    </row>
    <row r="29" spans="3:11" ht="13.5" customHeight="1" thickBot="1">
      <c r="C29" s="25" t="s">
        <v>35</v>
      </c>
      <c r="D29" s="26">
        <v>13525.520000000004</v>
      </c>
      <c r="E29" s="29"/>
      <c r="F29" s="29">
        <v>12903.76</v>
      </c>
      <c r="G29" s="27"/>
      <c r="H29" s="27">
        <f>+D29+E29-F29</f>
        <v>621.7600000000039</v>
      </c>
      <c r="I29" s="30"/>
      <c r="K29" s="9">
        <f>122.18+14819.6+0.94</f>
        <v>14942.720000000001</v>
      </c>
    </row>
    <row r="30" spans="3:11" ht="13.5" customHeight="1" thickBot="1">
      <c r="C30" s="25" t="s">
        <v>36</v>
      </c>
      <c r="D30" s="26">
        <v>8498.990000000005</v>
      </c>
      <c r="E30" s="29"/>
      <c r="F30" s="29">
        <f>2678+5548.82</f>
        <v>8226.82</v>
      </c>
      <c r="G30" s="27"/>
      <c r="H30" s="27">
        <f>+D30+E30-F30</f>
        <v>272.17000000000553</v>
      </c>
      <c r="I30" s="30"/>
      <c r="K30" s="9">
        <f>43.24+5239.39+65.71+3024.68-4.88</f>
        <v>8368.140000000001</v>
      </c>
    </row>
    <row r="31" spans="3:11" ht="13.5" customHeight="1" thickBot="1">
      <c r="C31" s="25" t="s">
        <v>37</v>
      </c>
      <c r="D31" s="26">
        <v>1015.1500000000051</v>
      </c>
      <c r="E31" s="29">
        <f>1803.28+45640.68+20484.23</f>
        <v>67928.19</v>
      </c>
      <c r="F31" s="29">
        <f>38119.33+17319.67+5402.63-4292.38</f>
        <v>56549.25</v>
      </c>
      <c r="G31" s="27">
        <f>+E31</f>
        <v>67928.19</v>
      </c>
      <c r="H31" s="27">
        <f>+D31+E31-F31</f>
        <v>12394.090000000011</v>
      </c>
      <c r="I31" s="31"/>
      <c r="K31" s="9">
        <f>10.94+469.16-0.41+214.83-0.16+0.87+0.38</f>
        <v>695.61</v>
      </c>
    </row>
    <row r="32" spans="3:9" ht="13.5" customHeight="1" thickBot="1">
      <c r="C32" s="25" t="s">
        <v>38</v>
      </c>
      <c r="D32" s="32">
        <f>SUM(D27:D31)</f>
        <v>85911.89000000004</v>
      </c>
      <c r="E32" s="32">
        <f>SUM(E27:E31)</f>
        <v>67928.19</v>
      </c>
      <c r="F32" s="32">
        <f>SUM(F27:F31)</f>
        <v>138918.99</v>
      </c>
      <c r="G32" s="32">
        <f>SUM(G27:G31)</f>
        <v>67928.19</v>
      </c>
      <c r="H32" s="32">
        <f>SUM(H27:H31)</f>
        <v>14921.09000000005</v>
      </c>
      <c r="I32" s="25"/>
    </row>
    <row r="33" spans="3:9" ht="13.5" customHeight="1" thickBot="1">
      <c r="C33" s="33" t="s">
        <v>39</v>
      </c>
      <c r="D33" s="33"/>
      <c r="E33" s="33"/>
      <c r="F33" s="33"/>
      <c r="G33" s="33"/>
      <c r="H33" s="33"/>
      <c r="I33" s="33"/>
    </row>
    <row r="34" spans="3:9" ht="50.25" customHeight="1" thickBot="1">
      <c r="C34" s="34" t="s">
        <v>24</v>
      </c>
      <c r="D34" s="20" t="s">
        <v>25</v>
      </c>
      <c r="E34" s="21" t="s">
        <v>26</v>
      </c>
      <c r="F34" s="21" t="s">
        <v>27</v>
      </c>
      <c r="G34" s="21" t="s">
        <v>28</v>
      </c>
      <c r="H34" s="21" t="s">
        <v>29</v>
      </c>
      <c r="I34" s="35" t="s">
        <v>40</v>
      </c>
    </row>
    <row r="35" spans="3:11" ht="24" customHeight="1" thickBot="1">
      <c r="C35" s="19" t="s">
        <v>41</v>
      </c>
      <c r="D35" s="36">
        <v>39900.06999999995</v>
      </c>
      <c r="E35" s="37">
        <v>329448.81</v>
      </c>
      <c r="F35" s="37">
        <v>320600.68</v>
      </c>
      <c r="G35" s="37">
        <f>+E35</f>
        <v>329448.81</v>
      </c>
      <c r="H35" s="37">
        <f>+D35+E35-F35</f>
        <v>48748.19999999995</v>
      </c>
      <c r="I35" s="38" t="s">
        <v>42</v>
      </c>
      <c r="J35" s="39">
        <f>28675.38-D35</f>
        <v>-11224.689999999948</v>
      </c>
      <c r="K35" s="39">
        <f>34732.32-18.93-H35</f>
        <v>-14034.809999999954</v>
      </c>
    </row>
    <row r="36" spans="3:10" ht="14.25" customHeight="1" thickBot="1">
      <c r="C36" s="25" t="s">
        <v>43</v>
      </c>
      <c r="D36" s="26">
        <v>5706.269999999997</v>
      </c>
      <c r="E36" s="27">
        <v>67552.62</v>
      </c>
      <c r="F36" s="27">
        <v>62590.03</v>
      </c>
      <c r="G36" s="37">
        <v>204195.38</v>
      </c>
      <c r="H36" s="37">
        <f aca="true" t="shared" si="0" ref="H36:H41">+D36+E36-F36</f>
        <v>10668.859999999986</v>
      </c>
      <c r="I36" s="40"/>
      <c r="J36" s="39">
        <f>4967.23-2.71</f>
        <v>4964.5199999999995</v>
      </c>
    </row>
    <row r="37" spans="3:9" ht="13.5" customHeight="1" hidden="1" thickBot="1">
      <c r="C37" s="34" t="s">
        <v>44</v>
      </c>
      <c r="D37" s="26">
        <v>0</v>
      </c>
      <c r="E37" s="27"/>
      <c r="F37" s="27"/>
      <c r="G37" s="37"/>
      <c r="H37" s="37">
        <f t="shared" si="0"/>
        <v>0</v>
      </c>
      <c r="I37" s="41"/>
    </row>
    <row r="38" spans="3:11" ht="12.75" customHeight="1" thickBot="1">
      <c r="C38" s="25" t="s">
        <v>45</v>
      </c>
      <c r="D38" s="26">
        <v>22354.130000000034</v>
      </c>
      <c r="E38" s="27">
        <v>136052.41</v>
      </c>
      <c r="F38" s="27">
        <v>151467.66</v>
      </c>
      <c r="G38" s="37">
        <f>+E38</f>
        <v>136052.41</v>
      </c>
      <c r="H38" s="37">
        <f t="shared" si="0"/>
        <v>6938.880000000034</v>
      </c>
      <c r="I38" s="41" t="s">
        <v>46</v>
      </c>
      <c r="J38" s="9">
        <f>11135.91+3139.79-3.79</f>
        <v>14271.91</v>
      </c>
      <c r="K38" s="9">
        <f>15394.64-28.96+3762.81-381.36</f>
        <v>18747.13</v>
      </c>
    </row>
    <row r="39" spans="3:11" ht="14.25" customHeight="1" thickBot="1">
      <c r="C39" s="25" t="s">
        <v>47</v>
      </c>
      <c r="D39" s="26">
        <v>7420.349999999969</v>
      </c>
      <c r="E39" s="27">
        <v>52672.29</v>
      </c>
      <c r="F39" s="27">
        <v>57824.8</v>
      </c>
      <c r="G39" s="37">
        <v>81807.47</v>
      </c>
      <c r="H39" s="37">
        <f t="shared" si="0"/>
        <v>2267.8399999999674</v>
      </c>
      <c r="I39" s="41" t="s">
        <v>48</v>
      </c>
      <c r="J39" s="9">
        <f>452.55+4878.72</f>
        <v>5331.27</v>
      </c>
      <c r="K39" s="9">
        <f>92.69+485.33+5879.33-3.53</f>
        <v>6453.820000000001</v>
      </c>
    </row>
    <row r="40" spans="3:9" ht="28.5" customHeight="1" thickBot="1">
      <c r="C40" s="25" t="s">
        <v>49</v>
      </c>
      <c r="D40" s="26">
        <v>417.0700000000006</v>
      </c>
      <c r="E40" s="29">
        <v>3626.82</v>
      </c>
      <c r="F40" s="29">
        <v>3624.28</v>
      </c>
      <c r="G40" s="37">
        <v>2213.9</v>
      </c>
      <c r="H40" s="37">
        <f t="shared" si="0"/>
        <v>419.6100000000006</v>
      </c>
      <c r="I40" s="42" t="s">
        <v>50</v>
      </c>
    </row>
    <row r="41" spans="3:9" ht="13.5" customHeight="1" thickBot="1">
      <c r="C41" s="34" t="s">
        <v>51</v>
      </c>
      <c r="D41" s="26">
        <v>2553.9700000000084</v>
      </c>
      <c r="E41" s="29">
        <v>3757.45</v>
      </c>
      <c r="F41" s="29">
        <v>6067.55</v>
      </c>
      <c r="G41" s="37">
        <f>+E41</f>
        <v>3757.45</v>
      </c>
      <c r="H41" s="37">
        <f t="shared" si="0"/>
        <v>243.87000000000808</v>
      </c>
      <c r="I41" s="41"/>
    </row>
    <row r="42" spans="3:10" ht="13.5" customHeight="1" thickBot="1">
      <c r="C42" s="25" t="s">
        <v>52</v>
      </c>
      <c r="D42" s="43">
        <v>3907.7199999999975</v>
      </c>
      <c r="E42" s="29">
        <v>33838.77</v>
      </c>
      <c r="F42" s="29">
        <v>32888.66</v>
      </c>
      <c r="G42" s="37">
        <f>3366+30000</f>
        <v>33366</v>
      </c>
      <c r="H42" s="37">
        <f>+D42+E42-F42</f>
        <v>4857.829999999987</v>
      </c>
      <c r="I42" s="42" t="s">
        <v>53</v>
      </c>
      <c r="J42" s="9">
        <f>3400.59-1.85</f>
        <v>3398.7400000000002</v>
      </c>
    </row>
    <row r="43" spans="3:9" s="44" customFormat="1" ht="13.5" customHeight="1" thickBot="1">
      <c r="C43" s="25" t="s">
        <v>38</v>
      </c>
      <c r="D43" s="32">
        <f>SUM(D35:D42)</f>
        <v>82259.57999999996</v>
      </c>
      <c r="E43" s="32">
        <f>SUM(E35:E42)</f>
        <v>626949.1699999999</v>
      </c>
      <c r="F43" s="32">
        <f>SUM(F35:F42)</f>
        <v>635063.6600000001</v>
      </c>
      <c r="G43" s="32">
        <f>SUM(G35:G42)</f>
        <v>790841.4199999999</v>
      </c>
      <c r="H43" s="32">
        <f>SUM(H35:H42)</f>
        <v>74145.08999999994</v>
      </c>
      <c r="I43" s="45"/>
    </row>
    <row r="44" spans="3:9" ht="13.5" customHeight="1" thickBot="1">
      <c r="C44" s="46" t="s">
        <v>54</v>
      </c>
      <c r="D44" s="46"/>
      <c r="E44" s="46"/>
      <c r="F44" s="46"/>
      <c r="G44" s="46"/>
      <c r="H44" s="46"/>
      <c r="I44" s="46"/>
    </row>
    <row r="45" spans="3:9" ht="41.25" customHeight="1" thickBot="1">
      <c r="C45" s="47" t="s">
        <v>55</v>
      </c>
      <c r="D45" s="48" t="s">
        <v>56</v>
      </c>
      <c r="E45" s="48"/>
      <c r="F45" s="48"/>
      <c r="G45" s="48"/>
      <c r="H45" s="48"/>
      <c r="I45" s="49" t="s">
        <v>57</v>
      </c>
    </row>
    <row r="46" spans="3:8" ht="20.25" customHeight="1">
      <c r="C46" s="50" t="s">
        <v>58</v>
      </c>
      <c r="D46" s="50"/>
      <c r="E46" s="50"/>
      <c r="F46" s="50"/>
      <c r="G46" s="50"/>
      <c r="H46" s="51">
        <f>+H32+H43</f>
        <v>89066.18</v>
      </c>
    </row>
    <row r="47" spans="3:8" ht="12" customHeight="1" hidden="1">
      <c r="C47" s="53" t="s">
        <v>59</v>
      </c>
      <c r="D47" s="53"/>
      <c r="F47" s="54"/>
      <c r="G47" s="54"/>
      <c r="H47" s="54"/>
    </row>
    <row r="48" spans="1:3" ht="12.75" customHeight="1" hidden="1">
      <c r="A48" s="55" t="s">
        <v>60</v>
      </c>
      <c r="B48" s="55" t="s">
        <v>60</v>
      </c>
      <c r="C48" s="55" t="s">
        <v>60</v>
      </c>
    </row>
    <row r="49" ht="12.75" customHeight="1"/>
    <row r="50" spans="4:8" ht="12.75">
      <c r="D50" s="56"/>
      <c r="E50" s="56"/>
      <c r="F50" s="56"/>
      <c r="G50" s="56"/>
      <c r="H50" s="56"/>
    </row>
    <row r="51" ht="12.75" hidden="1">
      <c r="H51" s="52">
        <f>7420.35+3907.72+417.07+5706.27+39900.07+2553.97+22354.13</f>
        <v>82259.58</v>
      </c>
    </row>
    <row r="52" spans="3:8" ht="12.75">
      <c r="C52" s="52" t="s">
        <v>61</v>
      </c>
      <c r="D52" s="56"/>
      <c r="E52" s="56">
        <f>+E32+E43+5580</f>
        <v>700457.3599999999</v>
      </c>
      <c r="F52" s="56"/>
      <c r="G52" s="56">
        <f>+G32+G43</f>
        <v>858769.6099999999</v>
      </c>
      <c r="H52" s="56"/>
    </row>
  </sheetData>
  <sheetProtection/>
  <mergeCells count="10">
    <mergeCell ref="C21:I21"/>
    <mergeCell ref="C22:I22"/>
    <mergeCell ref="C23:I23"/>
    <mergeCell ref="C24:I24"/>
    <mergeCell ref="D45:H45"/>
    <mergeCell ref="I27:I31"/>
    <mergeCell ref="C26:I26"/>
    <mergeCell ref="C33:I33"/>
    <mergeCell ref="I35:I36"/>
    <mergeCell ref="C44:I44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5"/>
  <sheetViews>
    <sheetView zoomScaleSheetLayoutView="120" zoomScalePageLayoutView="0" workbookViewId="0" topLeftCell="A16">
      <selection activeCell="H17" sqref="H17"/>
    </sheetView>
  </sheetViews>
  <sheetFormatPr defaultColWidth="9.140625" defaultRowHeight="15"/>
  <cols>
    <col min="1" max="1" width="4.57421875" style="0" customWidth="1"/>
    <col min="2" max="2" width="12.421875" style="0" customWidth="1"/>
    <col min="3" max="3" width="13.28125" style="0" hidden="1" customWidth="1"/>
    <col min="4" max="4" width="12.140625" style="0" customWidth="1"/>
    <col min="5" max="5" width="13.57421875" style="0" customWidth="1"/>
    <col min="6" max="6" width="13.28125" style="0" customWidth="1"/>
    <col min="7" max="7" width="14.28125" style="0" customWidth="1"/>
    <col min="8" max="9" width="15.140625" style="0" customWidth="1"/>
  </cols>
  <sheetData>
    <row r="13" spans="1:9" ht="15">
      <c r="A13" s="7" t="s">
        <v>0</v>
      </c>
      <c r="B13" s="7"/>
      <c r="C13" s="7"/>
      <c r="D13" s="7"/>
      <c r="E13" s="7"/>
      <c r="F13" s="7"/>
      <c r="G13" s="7"/>
      <c r="H13" s="7"/>
      <c r="I13" s="7"/>
    </row>
    <row r="14" spans="1:9" ht="15">
      <c r="A14" s="7" t="s">
        <v>1</v>
      </c>
      <c r="B14" s="7"/>
      <c r="C14" s="7"/>
      <c r="D14" s="7"/>
      <c r="E14" s="7"/>
      <c r="F14" s="7"/>
      <c r="G14" s="7"/>
      <c r="H14" s="7"/>
      <c r="I14" s="7"/>
    </row>
    <row r="15" spans="1:9" ht="15">
      <c r="A15" s="7" t="s">
        <v>2</v>
      </c>
      <c r="B15" s="7"/>
      <c r="C15" s="7"/>
      <c r="D15" s="7"/>
      <c r="E15" s="7"/>
      <c r="F15" s="7"/>
      <c r="G15" s="7"/>
      <c r="H15" s="7"/>
      <c r="I15" s="7"/>
    </row>
    <row r="16" spans="1:9" ht="60">
      <c r="A16" s="1" t="s">
        <v>3</v>
      </c>
      <c r="B16" s="1" t="s">
        <v>4</v>
      </c>
      <c r="C16" s="1" t="s">
        <v>5</v>
      </c>
      <c r="D16" s="1" t="s">
        <v>6</v>
      </c>
      <c r="E16" s="1" t="s">
        <v>7</v>
      </c>
      <c r="F16" s="2" t="s">
        <v>8</v>
      </c>
      <c r="G16" s="2" t="s">
        <v>9</v>
      </c>
      <c r="H16" s="1" t="s">
        <v>10</v>
      </c>
      <c r="I16" s="1" t="s">
        <v>11</v>
      </c>
    </row>
    <row r="17" spans="1:9" ht="15">
      <c r="A17" s="3" t="s">
        <v>12</v>
      </c>
      <c r="B17" s="4">
        <v>171.17314000000002</v>
      </c>
      <c r="C17" s="4"/>
      <c r="D17" s="4">
        <v>67.55262</v>
      </c>
      <c r="E17" s="4">
        <v>62.59003</v>
      </c>
      <c r="F17" s="4">
        <v>5.58</v>
      </c>
      <c r="G17" s="4">
        <v>204.19538</v>
      </c>
      <c r="H17" s="5">
        <v>10.66886</v>
      </c>
      <c r="I17" s="5">
        <f>B17+D17+F17-G17</f>
        <v>40.11038000000005</v>
      </c>
    </row>
    <row r="19" ht="15">
      <c r="A19" t="s">
        <v>19</v>
      </c>
    </row>
    <row r="20" spans="1:6" ht="15">
      <c r="A20" s="6" t="s">
        <v>13</v>
      </c>
      <c r="B20" s="6"/>
      <c r="C20" s="6"/>
      <c r="D20" s="6"/>
      <c r="E20" s="6"/>
      <c r="F20" s="6"/>
    </row>
    <row r="21" spans="1:6" ht="15">
      <c r="A21" s="6" t="s">
        <v>14</v>
      </c>
      <c r="B21" s="6"/>
      <c r="C21" s="6"/>
      <c r="D21" s="6"/>
      <c r="E21" s="6"/>
      <c r="F21" s="6"/>
    </row>
    <row r="22" spans="1:6" ht="15">
      <c r="A22" s="6" t="s">
        <v>15</v>
      </c>
      <c r="B22" s="6"/>
      <c r="C22" s="6"/>
      <c r="D22" s="6"/>
      <c r="E22" s="6"/>
      <c r="F22" s="6"/>
    </row>
    <row r="23" spans="1:6" ht="15">
      <c r="A23" s="6" t="s">
        <v>16</v>
      </c>
      <c r="B23" s="6"/>
      <c r="C23" s="6"/>
      <c r="D23" s="6"/>
      <c r="E23" s="6"/>
      <c r="F23" s="6"/>
    </row>
    <row r="24" spans="1:6" ht="15">
      <c r="A24" s="6" t="s">
        <v>17</v>
      </c>
      <c r="B24" s="6"/>
      <c r="C24" s="6"/>
      <c r="D24" s="6"/>
      <c r="E24" s="6"/>
      <c r="F24" s="6"/>
    </row>
    <row r="25" spans="1:6" ht="15">
      <c r="A25" s="6" t="s">
        <v>18</v>
      </c>
      <c r="B25" s="6"/>
      <c r="C25" s="6"/>
      <c r="D25" s="6"/>
      <c r="E25" s="6"/>
      <c r="F25" s="6"/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Депозитарно-Клиринговая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dcterms:created xsi:type="dcterms:W3CDTF">2020-03-06T19:03:09Z</dcterms:created>
  <dcterms:modified xsi:type="dcterms:W3CDTF">2020-03-06T19:50:04Z</dcterms:modified>
  <cp:category/>
  <cp:version/>
  <cp:contentType/>
  <cp:contentStatus/>
</cp:coreProperties>
</file>