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ограничная5" sheetId="1" r:id="rId1"/>
    <sheet name="Пограничная 5" sheetId="2" r:id="rId2"/>
  </sheets>
  <definedNames/>
  <calcPr fullCalcOnLoad="1"/>
</workbook>
</file>

<file path=xl/sharedStrings.xml><?xml version="1.0" encoding="utf-8"?>
<sst xmlns="http://schemas.openxmlformats.org/spreadsheetml/2006/main" count="68" uniqueCount="61">
  <si>
    <t>ОТЧЕТ</t>
  </si>
  <si>
    <t>по выполнению плана текущего ремонта жилого дома</t>
  </si>
  <si>
    <t>№ 5 по ул. Пограничная с 01.01.2019г.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</si>
  <si>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</si>
  <si>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</si>
  <si>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</si>
  <si>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</si>
  <si>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</si>
  <si>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</si>
  <si>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</si>
  <si>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</si>
  <si>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</si>
  <si>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</si>
  <si>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t>работы по электрике - 0.63  т.р.</t>
  </si>
  <si>
    <t>смена водомеров в подвале  водомерный узел - 7.35 т.р.</t>
  </si>
  <si>
    <t>ремонт кровли - 26.80 т.р.</t>
  </si>
  <si>
    <t>расходный инвентарь - 1.88 т.р.</t>
  </si>
  <si>
    <t xml:space="preserve"> 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</si>
  <si>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36</t>
    </r>
    <r>
      <rPr>
        <b/>
        <sz val="11"/>
        <color indexed="8"/>
        <rFont val="Calibri"/>
        <family val="2"/>
      </rPr>
      <t xml:space="preserve">.66 </t>
    </r>
    <r>
      <rPr>
        <sz val="11"/>
        <color indexed="8"/>
        <rFont val="Calibri"/>
        <family val="2"/>
      </rPr>
      <t>тыс.рублей, в том числе: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</si>
  <si>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</si>
  <si>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</si>
  <si>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</si>
  <si>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  по ул. Пограничная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</si>
  <si>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</si>
  <si>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</si>
  <si>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</si>
  <si>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</si>
  <si>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</si>
  <si>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</si>
  <si>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</si>
  <si>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</si>
  <si>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</si>
  <si>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</si>
  <si>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</si>
  <si>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</si>
  <si>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</si>
  <si>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</si>
  <si>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</si>
  <si>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</si>
  <si>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</si>
  <si>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</si>
  <si>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Н/2011-94 от 01.01.2011г.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</si>
  <si>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</si>
  <si>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</si>
  <si>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</si>
  <si>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</si>
  <si>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</si>
  <si>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>ТСЖ "Жилстрой-4"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</si>
  <si>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</si>
  <si>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</si>
  <si>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</si>
  <si>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</si>
  <si>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</si>
  <si>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</si>
  <si>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</si>
  <si>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от ООО "ГМК" за размещение интернет оборудования 5580,00 руб. </t>
  </si>
  <si>
    <t>ООО "ГМК"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</si>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</sst>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4" fillId="0" borderId="0" xfId="72" applyFont="1" applyFill="1">
      <alignment/>
      <protection/>
    </xf>
    <xf numFmtId="0" fontId="21" fillId="0" borderId="0" xfId="72" applyFill="1">
      <alignment/>
      <protection/>
    </xf>
    <xf numFmtId="0" fontId="25" fillId="0" borderId="11" xfId="72" applyFont="1" applyFill="1" applyBorder="1" applyAlignment="1">
      <alignment horizontal="center"/>
      <protection/>
    </xf>
    <xf numFmtId="0" fontId="25" fillId="0" borderId="12" xfId="72" applyFont="1" applyFill="1" applyBorder="1" applyAlignment="1">
      <alignment horizontal="center"/>
      <protection/>
    </xf>
    <xf numFmtId="0" fontId="24" fillId="0" borderId="12" xfId="72" applyFont="1" applyFill="1" applyBorder="1">
      <alignment/>
      <protection/>
    </xf>
    <xf numFmtId="0" fontId="24" fillId="0" borderId="13" xfId="72" applyFont="1" applyFill="1" applyBorder="1">
      <alignment/>
      <protection/>
    </xf>
    <xf numFmtId="0" fontId="25" fillId="0" borderId="0" xfId="72" applyFont="1" applyFill="1" applyAlignment="1">
      <alignment horizontal="center"/>
      <protection/>
    </xf>
    <xf numFmtId="0" fontId="24" fillId="0" borderId="0" xfId="72" applyFont="1" applyFill="1" applyBorder="1">
      <alignment/>
      <protection/>
    </xf>
    <xf numFmtId="0" fontId="26" fillId="0" borderId="0" xfId="72" applyFont="1" applyFill="1" applyBorder="1" applyAlignment="1">
      <alignment horizontal="center"/>
      <protection/>
    </xf>
    <xf numFmtId="0" fontId="27" fillId="0" borderId="0" xfId="72" applyFont="1" applyFill="1" applyBorder="1" applyAlignment="1">
      <alignment horizontal="center"/>
      <protection/>
    </xf>
    <xf numFmtId="0" fontId="27" fillId="0" borderId="14" xfId="72" applyFont="1" applyFill="1" applyBorder="1" applyAlignment="1">
      <alignment horizontal="center"/>
      <protection/>
    </xf>
    <xf numFmtId="0" fontId="28" fillId="0" borderId="15" xfId="72" applyFont="1" applyFill="1" applyBorder="1" applyAlignment="1">
      <alignment horizontal="center" vertical="top" wrapText="1"/>
      <protection/>
    </xf>
    <xf numFmtId="0" fontId="28" fillId="0" borderId="13" xfId="72" applyFont="1" applyFill="1" applyBorder="1" applyAlignment="1">
      <alignment horizontal="center" vertical="top" wrapText="1"/>
      <protection/>
    </xf>
    <xf numFmtId="0" fontId="29" fillId="0" borderId="13" xfId="72" applyFont="1" applyFill="1" applyBorder="1" applyAlignment="1">
      <alignment horizontal="center" vertical="top" wrapText="1"/>
      <protection/>
    </xf>
    <xf numFmtId="0" fontId="28" fillId="0" borderId="11" xfId="72" applyFont="1" applyFill="1" applyBorder="1" applyAlignment="1">
      <alignment horizontal="center" vertical="top" wrapText="1"/>
      <protection/>
    </xf>
    <xf numFmtId="0" fontId="28" fillId="0" borderId="12" xfId="72" applyFont="1" applyFill="1" applyBorder="1" applyAlignment="1">
      <alignment horizontal="center" vertical="top" wrapText="1"/>
      <protection/>
    </xf>
    <xf numFmtId="0" fontId="28" fillId="0" borderId="16" xfId="72" applyFont="1" applyFill="1" applyBorder="1" applyAlignment="1">
      <alignment horizontal="center" vertical="top" wrapText="1"/>
      <protection/>
    </xf>
    <xf numFmtId="0" fontId="25" fillId="0" borderId="17" xfId="72" applyFont="1" applyFill="1" applyBorder="1" applyAlignment="1">
      <alignment horizontal="center" vertical="top" wrapText="1"/>
      <protection/>
    </xf>
    <xf numFmtId="4" fontId="30" fillId="0" borderId="18" xfId="72" applyNumberFormat="1" applyFont="1" applyFill="1" applyBorder="1" applyAlignment="1">
      <alignment horizontal="right" vertical="top" wrapText="1"/>
      <protection/>
    </xf>
    <xf numFmtId="4" fontId="31" fillId="0" borderId="18" xfId="72" applyNumberFormat="1" applyFont="1" applyFill="1" applyBorder="1" applyAlignment="1">
      <alignment vertical="top" wrapText="1"/>
      <protection/>
    </xf>
    <xf numFmtId="0" fontId="30" fillId="0" borderId="19" xfId="72" applyFont="1" applyFill="1" applyBorder="1" applyAlignment="1">
      <alignment horizontal="center" vertical="center" wrapText="1"/>
      <protection/>
    </xf>
    <xf numFmtId="4" fontId="30" fillId="0" borderId="18" xfId="72" applyNumberFormat="1" applyFont="1" applyFill="1" applyBorder="1" applyAlignment="1">
      <alignment vertical="top" wrapText="1"/>
      <protection/>
    </xf>
    <xf numFmtId="0" fontId="30" fillId="0" borderId="20" xfId="72" applyFont="1" applyFill="1" applyBorder="1" applyAlignment="1">
      <alignment horizontal="center" vertical="center" wrapText="1"/>
      <protection/>
    </xf>
    <xf numFmtId="0" fontId="30" fillId="0" borderId="17" xfId="72" applyFont="1" applyFill="1" applyBorder="1" applyAlignment="1">
      <alignment horizontal="center" vertical="center" wrapText="1"/>
      <protection/>
    </xf>
    <xf numFmtId="2" fontId="21" fillId="0" borderId="0" xfId="72" applyNumberFormat="1" applyFill="1">
      <alignment/>
      <protection/>
    </xf>
    <xf numFmtId="4" fontId="25" fillId="0" borderId="18" xfId="72" applyNumberFormat="1" applyFont="1" applyFill="1" applyBorder="1" applyAlignment="1">
      <alignment vertical="top" wrapText="1"/>
      <protection/>
    </xf>
    <xf numFmtId="0" fontId="25" fillId="0" borderId="12" xfId="72" applyFont="1" applyFill="1" applyBorder="1" applyAlignment="1">
      <alignment horizontal="center" vertical="top" wrapText="1"/>
      <protection/>
    </xf>
    <xf numFmtId="0" fontId="28" fillId="0" borderId="17" xfId="72" applyFont="1" applyFill="1" applyBorder="1" applyAlignment="1">
      <alignment horizontal="center" vertical="top" wrapText="1"/>
      <protection/>
    </xf>
    <xf numFmtId="0" fontId="28" fillId="0" borderId="18" xfId="72" applyFont="1" applyFill="1" applyBorder="1" applyAlignment="1">
      <alignment horizontal="center" vertical="top" wrapText="1"/>
      <protection/>
    </xf>
    <xf numFmtId="4" fontId="30" fillId="0" borderId="13" xfId="72" applyNumberFormat="1" applyFont="1" applyFill="1" applyBorder="1" applyAlignment="1">
      <alignment horizontal="right" vertical="top" wrapText="1"/>
      <protection/>
    </xf>
    <xf numFmtId="4" fontId="31" fillId="0" borderId="13" xfId="72" applyNumberFormat="1" applyFont="1" applyFill="1" applyBorder="1" applyAlignment="1">
      <alignment vertical="top" wrapText="1"/>
      <protection/>
    </xf>
    <xf numFmtId="0" fontId="32" fillId="0" borderId="19" xfId="72" applyFont="1" applyFill="1" applyBorder="1" applyAlignment="1">
      <alignment horizontal="center" vertical="center" wrapText="1"/>
      <protection/>
    </xf>
    <xf numFmtId="4" fontId="21" fillId="0" borderId="0" xfId="72" applyNumberFormat="1" applyFill="1">
      <alignment/>
      <protection/>
    </xf>
    <xf numFmtId="0" fontId="23" fillId="0" borderId="17" xfId="72" applyFont="1" applyFill="1" applyBorder="1" applyAlignment="1">
      <alignment horizontal="center" vertical="center" wrapText="1"/>
      <protection/>
    </xf>
    <xf numFmtId="0" fontId="33" fillId="0" borderId="18" xfId="72" applyFont="1" applyFill="1" applyBorder="1" applyAlignment="1">
      <alignment horizontal="center" vertical="top" wrapText="1"/>
      <protection/>
    </xf>
    <xf numFmtId="0" fontId="30" fillId="0" borderId="18" xfId="72" applyFont="1" applyFill="1" applyBorder="1" applyAlignment="1">
      <alignment horizontal="center" vertical="top" wrapText="1"/>
      <protection/>
    </xf>
    <xf numFmtId="2" fontId="30" fillId="0" borderId="18" xfId="72" applyNumberFormat="1" applyFont="1" applyFill="1" applyBorder="1" applyAlignment="1">
      <alignment horizontal="right" vertical="top" wrapText="1"/>
      <protection/>
    </xf>
    <xf numFmtId="0" fontId="25" fillId="0" borderId="18" xfId="72" applyFont="1" applyFill="1" applyBorder="1" applyAlignment="1">
      <alignment horizontal="center" vertical="top" wrapText="1"/>
      <protection/>
    </xf>
    <xf numFmtId="0" fontId="21" fillId="0" borderId="0" xfId="72" applyFont="1" applyFill="1">
      <alignment/>
      <protection/>
    </xf>
    <xf numFmtId="0" fontId="25" fillId="0" borderId="21" xfId="72" applyFont="1" applyFill="1" applyBorder="1" applyAlignment="1">
      <alignment horizontal="center" vertical="top" wrapText="1"/>
      <protection/>
    </xf>
    <xf numFmtId="0" fontId="25" fillId="0" borderId="11" xfId="72" applyFont="1" applyFill="1" applyBorder="1" applyAlignment="1">
      <alignment horizontal="center" wrapText="1"/>
      <protection/>
    </xf>
    <xf numFmtId="4" fontId="30" fillId="0" borderId="10" xfId="72" applyNumberFormat="1" applyFont="1" applyFill="1" applyBorder="1" applyAlignment="1">
      <alignment horizontal="center" vertical="center" wrapText="1"/>
      <protection/>
    </xf>
    <xf numFmtId="0" fontId="30" fillId="0" borderId="10" xfId="72" applyFont="1" applyFill="1" applyBorder="1" applyAlignment="1">
      <alignment horizontal="center" vertical="top" wrapText="1"/>
      <protection/>
    </xf>
    <xf numFmtId="0" fontId="34" fillId="0" borderId="0" xfId="72" applyFont="1" applyFill="1">
      <alignment/>
      <protection/>
    </xf>
    <xf numFmtId="4" fontId="35" fillId="0" borderId="0" xfId="72" applyNumberFormat="1" applyFont="1" applyFill="1">
      <alignment/>
      <protection/>
    </xf>
    <xf numFmtId="0" fontId="30" fillId="0" borderId="0" xfId="72" applyFont="1" applyFill="1">
      <alignment/>
      <protection/>
    </xf>
    <xf numFmtId="0" fontId="36" fillId="0" borderId="0" xfId="72" applyFont="1" applyFill="1">
      <alignment/>
      <protection/>
    </xf>
    <xf numFmtId="0" fontId="30" fillId="0" borderId="0" xfId="72" applyFont="1" applyFill="1" applyBorder="1">
      <alignment/>
      <protection/>
    </xf>
    <xf numFmtId="0" fontId="32" fillId="0" borderId="0" xfId="72" applyFont="1" applyFill="1">
      <alignment/>
      <protection/>
    </xf>
    <xf numFmtId="4" fontId="30" fillId="0" borderId="0" xfId="72" applyNumberFormat="1" applyFont="1" applyFill="1">
      <alignment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zoomScalePageLayoutView="0" workbookViewId="0" topLeftCell="C16">
      <selection activeCell="G32" sqref="G32"/>
    </sheetView>
  </sheetViews>
  <sheetFormatPr defaultColWidth="9.140625" defaultRowHeight="15"/>
  <cols>
    <col min="1" max="1" width="3.421875" style="12" hidden="1" customWidth="1"/>
    <col min="2" max="2" width="9.140625" style="12" hidden="1" customWidth="1"/>
    <col min="3" max="3" width="30.7109375" style="56" customWidth="1"/>
    <col min="4" max="4" width="13.00390625" style="56" customWidth="1"/>
    <col min="5" max="5" width="11.8515625" style="56" customWidth="1"/>
    <col min="6" max="6" width="13.28125" style="56" customWidth="1"/>
    <col min="7" max="7" width="11.8515625" style="56" customWidth="1"/>
    <col min="8" max="8" width="13.421875" style="56" customWidth="1"/>
    <col min="9" max="9" width="23.57421875" style="56" customWidth="1"/>
    <col min="10" max="10" width="10.140625" style="12" hidden="1" customWidth="1"/>
    <col min="11" max="11" width="0" style="12" hidden="1" customWidth="1"/>
    <col min="12" max="16384" width="9.140625" style="12" customWidth="1"/>
  </cols>
  <sheetData>
    <row r="1" spans="3:9" ht="12.75" customHeight="1" hidden="1">
      <c r="C1" s="11"/>
      <c r="D1" s="11"/>
      <c r="E1" s="11"/>
      <c r="F1" s="11"/>
      <c r="G1" s="11"/>
      <c r="H1" s="11"/>
      <c r="I1" s="11"/>
    </row>
    <row r="2" spans="3:9" ht="13.5" customHeight="1" hidden="1" thickBot="1">
      <c r="C2" s="11"/>
      <c r="D2" s="11"/>
      <c r="E2" s="11" t="s">
        <v>19</v>
      </c>
      <c r="F2" s="11"/>
      <c r="G2" s="11"/>
      <c r="H2" s="11"/>
      <c r="I2" s="11"/>
    </row>
    <row r="3" spans="3:9" ht="13.5" customHeight="1" hidden="1" thickBot="1">
      <c r="C3" s="13"/>
      <c r="D3" s="14"/>
      <c r="E3" s="15"/>
      <c r="F3" s="15"/>
      <c r="G3" s="15"/>
      <c r="H3" s="15"/>
      <c r="I3" s="16"/>
    </row>
    <row r="4" spans="3:9" ht="12.75" customHeight="1" hidden="1">
      <c r="C4" s="17"/>
      <c r="D4" s="17"/>
      <c r="E4" s="18"/>
      <c r="F4" s="18"/>
      <c r="G4" s="18"/>
      <c r="H4" s="18"/>
      <c r="I4" s="18"/>
    </row>
    <row r="5" spans="3:9" ht="12.75" customHeight="1">
      <c r="C5" s="17"/>
      <c r="D5" s="17"/>
      <c r="E5" s="18"/>
      <c r="F5" s="18"/>
      <c r="G5" s="18"/>
      <c r="H5" s="18"/>
      <c r="I5" s="18"/>
    </row>
    <row r="6" spans="3:9" ht="12.75" customHeight="1">
      <c r="C6" s="17"/>
      <c r="D6" s="17"/>
      <c r="E6" s="18"/>
      <c r="F6" s="18"/>
      <c r="G6" s="18"/>
      <c r="H6" s="18"/>
      <c r="I6" s="18"/>
    </row>
    <row r="7" spans="3:9" ht="12.75" customHeight="1">
      <c r="C7" s="17"/>
      <c r="D7" s="17"/>
      <c r="E7" s="18"/>
      <c r="F7" s="18"/>
      <c r="G7" s="18"/>
      <c r="H7" s="18"/>
      <c r="I7" s="18"/>
    </row>
    <row r="8" spans="3:9" ht="12.75" customHeight="1">
      <c r="C8" s="17"/>
      <c r="D8" s="17"/>
      <c r="E8" s="18"/>
      <c r="F8" s="18"/>
      <c r="G8" s="18"/>
      <c r="H8" s="18"/>
      <c r="I8" s="18"/>
    </row>
    <row r="9" spans="3:9" ht="12.75" customHeight="1">
      <c r="C9" s="17"/>
      <c r="D9" s="17"/>
      <c r="E9" s="18"/>
      <c r="F9" s="18"/>
      <c r="G9" s="18"/>
      <c r="H9" s="18"/>
      <c r="I9" s="18"/>
    </row>
    <row r="10" spans="3:9" ht="12.75" customHeight="1">
      <c r="C10" s="17"/>
      <c r="D10" s="17"/>
      <c r="E10" s="18"/>
      <c r="F10" s="18"/>
      <c r="G10" s="18"/>
      <c r="H10" s="18"/>
      <c r="I10" s="18"/>
    </row>
    <row r="11" spans="3:9" ht="12.75" customHeight="1">
      <c r="C11" s="17"/>
      <c r="D11" s="17"/>
      <c r="E11" s="18"/>
      <c r="F11" s="18"/>
      <c r="G11" s="18"/>
      <c r="H11" s="18"/>
      <c r="I11" s="18"/>
    </row>
    <row r="12" spans="3:9" ht="12.75" customHeight="1">
      <c r="C12" s="17"/>
      <c r="D12" s="17"/>
      <c r="E12" s="18"/>
      <c r="F12" s="18"/>
      <c r="G12" s="18"/>
      <c r="H12" s="18"/>
      <c r="I12" s="18"/>
    </row>
    <row r="13" spans="3:9" ht="12.75" customHeight="1">
      <c r="C13" s="17"/>
      <c r="D13" s="17"/>
      <c r="E13" s="18"/>
      <c r="F13" s="18"/>
      <c r="G13" s="18"/>
      <c r="H13" s="18"/>
      <c r="I13" s="18"/>
    </row>
    <row r="14" spans="3:9" ht="12.75" customHeight="1">
      <c r="C14" s="17"/>
      <c r="D14" s="17"/>
      <c r="E14" s="18"/>
      <c r="F14" s="18"/>
      <c r="G14" s="18"/>
      <c r="H14" s="18"/>
      <c r="I14" s="18"/>
    </row>
    <row r="15" spans="3:9" ht="12.75" customHeight="1">
      <c r="C15" s="17"/>
      <c r="D15" s="17"/>
      <c r="E15" s="18"/>
      <c r="F15" s="18"/>
      <c r="G15" s="18"/>
      <c r="H15" s="18"/>
      <c r="I15" s="18"/>
    </row>
    <row r="16" spans="3:9" ht="12.75" customHeight="1">
      <c r="C16" s="17"/>
      <c r="D16" s="17"/>
      <c r="E16" s="18"/>
      <c r="F16" s="18"/>
      <c r="G16" s="18"/>
      <c r="H16" s="18"/>
      <c r="I16" s="18"/>
    </row>
    <row r="17" spans="3:9" ht="12.75" customHeight="1">
      <c r="C17" s="17"/>
      <c r="D17" s="17"/>
      <c r="E17" s="18"/>
      <c r="F17" s="18"/>
      <c r="G17" s="18"/>
      <c r="H17" s="18"/>
      <c r="I17" s="18"/>
    </row>
    <row r="18" spans="3:9" ht="12.75" customHeight="1">
      <c r="C18" s="17"/>
      <c r="D18" s="17"/>
      <c r="E18" s="18"/>
      <c r="F18" s="18"/>
      <c r="G18" s="18"/>
      <c r="H18" s="18"/>
      <c r="I18" s="18"/>
    </row>
    <row r="19" spans="3:9" ht="12.75" customHeight="1">
      <c r="C19" s="17"/>
      <c r="D19" s="17"/>
      <c r="E19" s="18"/>
      <c r="F19" s="18"/>
      <c r="G19" s="18"/>
      <c r="H19" s="18"/>
      <c r="I19" s="18"/>
    </row>
    <row r="20" spans="3:9" ht="12.75" customHeight="1">
      <c r="C20" s="17"/>
      <c r="D20" s="17"/>
      <c r="E20" s="18"/>
      <c r="F20" s="18"/>
      <c r="G20" s="18"/>
      <c r="H20" s="18"/>
      <c r="I20" s="18"/>
    </row>
    <row r="21" spans="3:9" ht="14.25">
      <c r="C21" s="19" t="s">
        <v>20</v>
      </c>
      <c r="D21" s="19"/>
      <c r="E21" s="19"/>
      <c r="F21" s="19"/>
      <c r="G21" s="19"/>
      <c r="H21" s="19"/>
      <c r="I21" s="19"/>
    </row>
    <row r="22" spans="3:9" ht="12.75">
      <c r="C22" s="20" t="s">
        <v>21</v>
      </c>
      <c r="D22" s="20"/>
      <c r="E22" s="20"/>
      <c r="F22" s="20"/>
      <c r="G22" s="20"/>
      <c r="H22" s="20"/>
      <c r="I22" s="20"/>
    </row>
    <row r="23" spans="3:9" ht="12.75">
      <c r="C23" s="20" t="s">
        <v>22</v>
      </c>
      <c r="D23" s="20"/>
      <c r="E23" s="20"/>
      <c r="F23" s="20"/>
      <c r="G23" s="20"/>
      <c r="H23" s="20"/>
      <c r="I23" s="20"/>
    </row>
    <row r="24" spans="3:9" ht="6" customHeight="1" thickBot="1">
      <c r="C24" s="21"/>
      <c r="D24" s="21"/>
      <c r="E24" s="21"/>
      <c r="F24" s="21"/>
      <c r="G24" s="21"/>
      <c r="H24" s="21"/>
      <c r="I24" s="21"/>
    </row>
    <row r="25" spans="3:9" ht="48.75" customHeight="1" thickBot="1">
      <c r="C25" s="22" t="s">
        <v>23</v>
      </c>
      <c r="D25" s="23" t="s">
        <v>24</v>
      </c>
      <c r="E25" s="24" t="s">
        <v>25</v>
      </c>
      <c r="F25" s="24" t="s">
        <v>26</v>
      </c>
      <c r="G25" s="24" t="s">
        <v>27</v>
      </c>
      <c r="H25" s="24" t="s">
        <v>28</v>
      </c>
      <c r="I25" s="23" t="s">
        <v>29</v>
      </c>
    </row>
    <row r="26" spans="3:9" ht="13.5" customHeight="1" thickBot="1">
      <c r="C26" s="25" t="s">
        <v>30</v>
      </c>
      <c r="D26" s="26"/>
      <c r="E26" s="26"/>
      <c r="F26" s="26"/>
      <c r="G26" s="26"/>
      <c r="H26" s="26"/>
      <c r="I26" s="27"/>
    </row>
    <row r="27" spans="3:11" ht="13.5" customHeight="1" thickBot="1">
      <c r="C27" s="28" t="s">
        <v>31</v>
      </c>
      <c r="D27" s="29">
        <v>57780.580000000016</v>
      </c>
      <c r="E27" s="30"/>
      <c r="F27" s="30">
        <v>57780.58</v>
      </c>
      <c r="G27" s="30"/>
      <c r="H27" s="30">
        <f>+D27+E27-F27</f>
        <v>0</v>
      </c>
      <c r="I27" s="31" t="s">
        <v>32</v>
      </c>
      <c r="K27" s="12">
        <v>41910.9</v>
      </c>
    </row>
    <row r="28" spans="3:11" ht="13.5" customHeight="1" thickBot="1">
      <c r="C28" s="28" t="s">
        <v>33</v>
      </c>
      <c r="D28" s="29">
        <v>23531.650000000023</v>
      </c>
      <c r="E28" s="32"/>
      <c r="F28" s="32">
        <v>23531.65</v>
      </c>
      <c r="G28" s="30"/>
      <c r="H28" s="30">
        <f>+D28+E28-F28</f>
        <v>0</v>
      </c>
      <c r="I28" s="33"/>
      <c r="K28" s="12">
        <f>6885.82-2153.2</f>
        <v>4732.62</v>
      </c>
    </row>
    <row r="29" spans="3:11" ht="13.5" customHeight="1" thickBot="1">
      <c r="C29" s="28" t="s">
        <v>34</v>
      </c>
      <c r="D29" s="29">
        <v>16593.050000000003</v>
      </c>
      <c r="E29" s="32"/>
      <c r="F29" s="32">
        <v>16593.05</v>
      </c>
      <c r="G29" s="30"/>
      <c r="H29" s="30">
        <f>+D29+E29-F29</f>
        <v>0</v>
      </c>
      <c r="I29" s="33"/>
      <c r="K29" s="12">
        <f>5241.98-396.66</f>
        <v>4845.32</v>
      </c>
    </row>
    <row r="30" spans="3:11" ht="13.5" customHeight="1" thickBot="1">
      <c r="C30" s="28" t="s">
        <v>35</v>
      </c>
      <c r="D30" s="29">
        <v>11254.020000000004</v>
      </c>
      <c r="E30" s="32"/>
      <c r="F30" s="32">
        <v>11254.02</v>
      </c>
      <c r="G30" s="30"/>
      <c r="H30" s="30">
        <f>+D30+E30-F30</f>
        <v>0</v>
      </c>
      <c r="I30" s="33"/>
      <c r="K30" s="12">
        <f>950.69-285.52+1839.81-62.55</f>
        <v>2442.43</v>
      </c>
    </row>
    <row r="31" spans="3:11" ht="13.5" customHeight="1" thickBot="1">
      <c r="C31" s="28" t="s">
        <v>36</v>
      </c>
      <c r="D31" s="29">
        <v>840.1400000000012</v>
      </c>
      <c r="E31" s="32">
        <f>3583.2+5290.18+2244.31</f>
        <v>11117.69</v>
      </c>
      <c r="F31" s="32">
        <f>10524+4537.16+3565.3-537.54</f>
        <v>18088.92</v>
      </c>
      <c r="G31" s="30">
        <f>+E31</f>
        <v>11117.69</v>
      </c>
      <c r="H31" s="30">
        <f>+D31+E31-F31</f>
        <v>-6131.0899999999965</v>
      </c>
      <c r="I31" s="34"/>
      <c r="K31" s="35">
        <f>12.19+297.51</f>
        <v>309.7</v>
      </c>
    </row>
    <row r="32" spans="3:9" ht="13.5" customHeight="1" thickBot="1">
      <c r="C32" s="28" t="s">
        <v>37</v>
      </c>
      <c r="D32" s="36">
        <f>SUM(D27:D31)</f>
        <v>109999.44000000005</v>
      </c>
      <c r="E32" s="36">
        <f>SUM(E27:E31)</f>
        <v>11117.69</v>
      </c>
      <c r="F32" s="36">
        <f>SUM(F27:F31)</f>
        <v>127248.22000000002</v>
      </c>
      <c r="G32" s="36">
        <f>SUM(G27:G31)</f>
        <v>11117.69</v>
      </c>
      <c r="H32" s="36">
        <f>SUM(H27:H31)</f>
        <v>-6131.0899999999965</v>
      </c>
      <c r="I32" s="28"/>
    </row>
    <row r="33" spans="3:9" ht="13.5" customHeight="1" thickBot="1">
      <c r="C33" s="37" t="s">
        <v>38</v>
      </c>
      <c r="D33" s="37"/>
      <c r="E33" s="37"/>
      <c r="F33" s="37"/>
      <c r="G33" s="37"/>
      <c r="H33" s="37"/>
      <c r="I33" s="37"/>
    </row>
    <row r="34" spans="3:9" ht="48.75" customHeight="1" thickBot="1">
      <c r="C34" s="38" t="s">
        <v>23</v>
      </c>
      <c r="D34" s="23" t="s">
        <v>24</v>
      </c>
      <c r="E34" s="24" t="s">
        <v>25</v>
      </c>
      <c r="F34" s="24" t="s">
        <v>26</v>
      </c>
      <c r="G34" s="24" t="s">
        <v>27</v>
      </c>
      <c r="H34" s="24" t="s">
        <v>28</v>
      </c>
      <c r="I34" s="39" t="s">
        <v>39</v>
      </c>
    </row>
    <row r="35" spans="3:11" ht="26.25" customHeight="1" thickBot="1">
      <c r="C35" s="22" t="s">
        <v>40</v>
      </c>
      <c r="D35" s="40">
        <v>33962.80000000005</v>
      </c>
      <c r="E35" s="41">
        <v>306069.28</v>
      </c>
      <c r="F35" s="41">
        <v>306863.89</v>
      </c>
      <c r="G35" s="41">
        <f>+E35</f>
        <v>306069.28</v>
      </c>
      <c r="H35" s="41">
        <f>+D35+E35-F35</f>
        <v>33168.19000000006</v>
      </c>
      <c r="I35" s="42" t="s">
        <v>41</v>
      </c>
      <c r="J35" s="43">
        <f>13484.77-D35</f>
        <v>-20478.030000000046</v>
      </c>
      <c r="K35" s="43">
        <f>18316.34-H35</f>
        <v>-14851.85000000006</v>
      </c>
    </row>
    <row r="36" spans="3:10" ht="14.25" customHeight="1" thickBot="1">
      <c r="C36" s="28" t="s">
        <v>42</v>
      </c>
      <c r="D36" s="29">
        <v>4857.159999999982</v>
      </c>
      <c r="E36" s="30">
        <v>43772.3</v>
      </c>
      <c r="F36" s="30">
        <v>43885.93</v>
      </c>
      <c r="G36" s="41">
        <v>36656.69</v>
      </c>
      <c r="H36" s="41">
        <f aca="true" t="shared" si="0" ref="H36:H41">+D36+E36-F36</f>
        <v>4743.529999999984</v>
      </c>
      <c r="I36" s="44"/>
      <c r="J36" s="43"/>
    </row>
    <row r="37" spans="3:9" ht="13.5" customHeight="1" hidden="1" thickBot="1">
      <c r="C37" s="38" t="s">
        <v>43</v>
      </c>
      <c r="D37" s="29">
        <v>0</v>
      </c>
      <c r="E37" s="30"/>
      <c r="F37" s="30"/>
      <c r="G37" s="41"/>
      <c r="H37" s="41">
        <f t="shared" si="0"/>
        <v>0</v>
      </c>
      <c r="I37" s="45"/>
    </row>
    <row r="38" spans="3:11" ht="12.75" customHeight="1" thickBot="1">
      <c r="C38" s="28" t="s">
        <v>44</v>
      </c>
      <c r="D38" s="29">
        <v>31350.199999999983</v>
      </c>
      <c r="E38" s="30">
        <v>195551.17</v>
      </c>
      <c r="F38" s="30">
        <v>207923.08</v>
      </c>
      <c r="G38" s="41">
        <f>+E38</f>
        <v>195551.17</v>
      </c>
      <c r="H38" s="41">
        <f t="shared" si="0"/>
        <v>18978.290000000008</v>
      </c>
      <c r="I38" s="45" t="s">
        <v>45</v>
      </c>
      <c r="J38" s="12">
        <f>5446.59+954.68-807.48</f>
        <v>5593.790000000001</v>
      </c>
      <c r="K38" s="12">
        <f>9343.78+1682.1-1171.84</f>
        <v>9854.04</v>
      </c>
    </row>
    <row r="39" spans="3:11" ht="13.5" customHeight="1" thickBot="1">
      <c r="C39" s="28" t="s">
        <v>46</v>
      </c>
      <c r="D39" s="29">
        <v>6314.289999999986</v>
      </c>
      <c r="E39" s="30">
        <v>46557.72</v>
      </c>
      <c r="F39" s="30">
        <v>52499.42</v>
      </c>
      <c r="G39" s="41">
        <v>80223.86</v>
      </c>
      <c r="H39" s="41">
        <f t="shared" si="0"/>
        <v>372.58999999998923</v>
      </c>
      <c r="I39" s="45" t="s">
        <v>47</v>
      </c>
      <c r="J39" s="12">
        <v>2507.05</v>
      </c>
      <c r="K39" s="12">
        <v>3405.34</v>
      </c>
    </row>
    <row r="40" spans="3:9" ht="26.25" customHeight="1" thickBot="1">
      <c r="C40" s="28" t="s">
        <v>48</v>
      </c>
      <c r="D40" s="29">
        <v>317.62999999999965</v>
      </c>
      <c r="E40" s="32">
        <v>2862.31</v>
      </c>
      <c r="F40" s="32">
        <v>2869.74</v>
      </c>
      <c r="G40" s="41">
        <v>2171.04</v>
      </c>
      <c r="H40" s="41">
        <f t="shared" si="0"/>
        <v>310.1999999999998</v>
      </c>
      <c r="I40" s="46" t="s">
        <v>49</v>
      </c>
    </row>
    <row r="41" spans="3:9" ht="13.5" customHeight="1" thickBot="1">
      <c r="C41" s="38" t="s">
        <v>50</v>
      </c>
      <c r="D41" s="29">
        <v>3333.430000000015</v>
      </c>
      <c r="E41" s="32">
        <v>13215.48</v>
      </c>
      <c r="F41" s="32">
        <v>15251.86</v>
      </c>
      <c r="G41" s="41">
        <f>+E41</f>
        <v>13215.48</v>
      </c>
      <c r="H41" s="41">
        <f t="shared" si="0"/>
        <v>1297.0500000000138</v>
      </c>
      <c r="I41" s="45"/>
    </row>
    <row r="42" spans="3:9" ht="13.5" customHeight="1" thickBot="1">
      <c r="C42" s="28" t="s">
        <v>51</v>
      </c>
      <c r="D42" s="47">
        <v>3344.0399999999936</v>
      </c>
      <c r="E42" s="32">
        <v>30135.71</v>
      </c>
      <c r="F42" s="32">
        <v>30213.96</v>
      </c>
      <c r="G42" s="41">
        <f>3366+30000</f>
        <v>33366</v>
      </c>
      <c r="H42" s="41">
        <f>+D42+E42-F42</f>
        <v>3265.7899999999936</v>
      </c>
      <c r="I42" s="46" t="s">
        <v>52</v>
      </c>
    </row>
    <row r="43" spans="3:9" s="49" customFormat="1" ht="13.5" customHeight="1" thickBot="1">
      <c r="C43" s="28" t="s">
        <v>37</v>
      </c>
      <c r="D43" s="36">
        <f>SUM(D35:D42)</f>
        <v>83479.55</v>
      </c>
      <c r="E43" s="36">
        <f>SUM(E35:E42)</f>
        <v>638163.97</v>
      </c>
      <c r="F43" s="36">
        <f>SUM(F35:F42)</f>
        <v>659507.88</v>
      </c>
      <c r="G43" s="36">
        <f>SUM(G35:G42)</f>
        <v>667253.52</v>
      </c>
      <c r="H43" s="36">
        <f>SUM(H35:H42)</f>
        <v>62135.64000000004</v>
      </c>
      <c r="I43" s="48"/>
    </row>
    <row r="44" spans="3:9" ht="13.5" customHeight="1" thickBot="1">
      <c r="C44" s="50" t="s">
        <v>53</v>
      </c>
      <c r="D44" s="50"/>
      <c r="E44" s="50"/>
      <c r="F44" s="50"/>
      <c r="G44" s="50"/>
      <c r="H44" s="50"/>
      <c r="I44" s="50"/>
    </row>
    <row r="45" spans="3:9" ht="30" customHeight="1" thickBot="1">
      <c r="C45" s="51" t="s">
        <v>54</v>
      </c>
      <c r="D45" s="52" t="s">
        <v>55</v>
      </c>
      <c r="E45" s="52"/>
      <c r="F45" s="52"/>
      <c r="G45" s="52"/>
      <c r="H45" s="52"/>
      <c r="I45" s="53" t="s">
        <v>56</v>
      </c>
    </row>
    <row r="46" spans="3:8" ht="23.25" customHeight="1">
      <c r="C46" s="54" t="s">
        <v>57</v>
      </c>
      <c r="D46" s="54"/>
      <c r="E46" s="54"/>
      <c r="F46" s="54"/>
      <c r="G46" s="54"/>
      <c r="H46" s="55">
        <f>+H32+H43</f>
        <v>56004.55000000005</v>
      </c>
    </row>
    <row r="47" spans="3:8" ht="12" customHeight="1" hidden="1">
      <c r="C47" s="57" t="s">
        <v>58</v>
      </c>
      <c r="D47" s="57"/>
      <c r="F47" s="58"/>
      <c r="G47" s="58"/>
      <c r="H47" s="58"/>
    </row>
    <row r="48" ht="12.75" customHeight="1" hidden="1">
      <c r="C48" s="59" t="s">
        <v>59</v>
      </c>
    </row>
    <row r="49" ht="12.75" customHeight="1"/>
    <row r="50" spans="4:8" ht="12.75" customHeight="1">
      <c r="D50" s="60"/>
      <c r="E50" s="60"/>
      <c r="F50" s="60"/>
      <c r="G50" s="60"/>
      <c r="H50" s="60"/>
    </row>
    <row r="51" ht="12.75" hidden="1">
      <c r="H51" s="56">
        <f>6314.29+3344.04+317.63+4857.16+33962.8+3333.43+31350.2</f>
        <v>83479.55</v>
      </c>
    </row>
    <row r="52" spans="3:8" ht="12.75">
      <c r="C52" s="56" t="s">
        <v>60</v>
      </c>
      <c r="D52" s="60"/>
      <c r="E52" s="60">
        <f>+E32+E43+5580</f>
        <v>654861.6599999999</v>
      </c>
      <c r="F52" s="60"/>
      <c r="G52" s="60">
        <f>+G32+G43</f>
        <v>678371.21</v>
      </c>
      <c r="H52" s="60"/>
    </row>
  </sheetData>
  <sheetProtection/>
  <mergeCells count="10">
    <mergeCell ref="C21:I21"/>
    <mergeCell ref="C22:I22"/>
    <mergeCell ref="C23:I23"/>
    <mergeCell ref="C24:I24"/>
    <mergeCell ref="D45:H45"/>
    <mergeCell ref="I27:I31"/>
    <mergeCell ref="C26:I26"/>
    <mergeCell ref="C33:I33"/>
    <mergeCell ref="I35:I36"/>
    <mergeCell ref="C44:I44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5"/>
  <sheetViews>
    <sheetView zoomScaleSheetLayoutView="120" zoomScalePageLayoutView="0" workbookViewId="0" topLeftCell="A13">
      <selection activeCell="H17" sqref="H1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9" width="15.140625" style="0" customWidth="1"/>
  </cols>
  <sheetData>
    <row r="13" spans="1:9" ht="15">
      <c r="A13" s="10" t="s">
        <v>0</v>
      </c>
      <c r="B13" s="10"/>
      <c r="C13" s="10"/>
      <c r="D13" s="10"/>
      <c r="E13" s="10"/>
      <c r="F13" s="10"/>
      <c r="G13" s="10"/>
      <c r="H13" s="10"/>
      <c r="I13" s="10"/>
    </row>
    <row r="14" spans="1:9" ht="15">
      <c r="A14" s="10" t="s">
        <v>1</v>
      </c>
      <c r="B14" s="10"/>
      <c r="C14" s="10"/>
      <c r="D14" s="10"/>
      <c r="E14" s="10"/>
      <c r="F14" s="10"/>
      <c r="G14" s="10"/>
      <c r="H14" s="10"/>
      <c r="I14" s="10"/>
    </row>
    <row r="15" spans="1:9" ht="15">
      <c r="A15" s="10" t="s">
        <v>2</v>
      </c>
      <c r="B15" s="10"/>
      <c r="C15" s="10"/>
      <c r="D15" s="10"/>
      <c r="E15" s="10"/>
      <c r="F15" s="10"/>
      <c r="G15" s="10"/>
      <c r="H15" s="10"/>
      <c r="I15" s="10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178.23817000000003</v>
      </c>
      <c r="C17" s="4"/>
      <c r="D17" s="4">
        <v>43.7723</v>
      </c>
      <c r="E17" s="4">
        <v>43.88593</v>
      </c>
      <c r="F17" s="4">
        <v>5.58</v>
      </c>
      <c r="G17" s="4">
        <v>36.65669</v>
      </c>
      <c r="H17" s="5">
        <v>4.74353</v>
      </c>
      <c r="I17" s="5">
        <f>B17+D17+F17-G17</f>
        <v>190.93378000000004</v>
      </c>
    </row>
    <row r="19" ht="15">
      <c r="A19" t="s">
        <v>18</v>
      </c>
    </row>
    <row r="20" spans="1:6" ht="15">
      <c r="A20" s="6" t="s">
        <v>13</v>
      </c>
      <c r="B20" s="7"/>
      <c r="C20" s="7"/>
      <c r="D20" s="7"/>
      <c r="E20" s="7"/>
      <c r="F20" s="7"/>
    </row>
    <row r="21" spans="1:6" ht="15">
      <c r="A21" s="8" t="s">
        <v>14</v>
      </c>
      <c r="B21" s="7"/>
      <c r="C21" s="7"/>
      <c r="D21" s="7"/>
      <c r="E21" s="7"/>
      <c r="F21" s="7"/>
    </row>
    <row r="22" spans="1:6" ht="15">
      <c r="A22" s="8" t="s">
        <v>15</v>
      </c>
      <c r="B22" s="7"/>
      <c r="C22" s="7"/>
      <c r="D22" s="7"/>
      <c r="E22" s="7"/>
      <c r="F22" s="7"/>
    </row>
    <row r="23" spans="1:6" ht="15">
      <c r="A23" s="6" t="s">
        <v>16</v>
      </c>
      <c r="B23" s="7"/>
      <c r="C23" s="7"/>
      <c r="D23" s="7"/>
      <c r="E23" s="7"/>
      <c r="F23" s="7"/>
    </row>
    <row r="24" ht="15">
      <c r="A24" s="9"/>
    </row>
    <row r="25" spans="1:7" ht="15">
      <c r="A25" s="9"/>
      <c r="G25" t="s">
        <v>17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2020-03-06T19:03:30Z</dcterms:created>
  <dcterms:modified xsi:type="dcterms:W3CDTF">2020-03-06T19:50:12Z</dcterms:modified>
  <cp:category/>
  <cp:version/>
  <cp:contentType/>
  <cp:contentStatus/>
</cp:coreProperties>
</file>