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Сосновая3" sheetId="1" r:id="rId1"/>
    <sheet name="Сосновая 3" sheetId="2" r:id="rId2"/>
  </sheets>
  <definedNames/>
  <calcPr fullCalcOnLoad="1"/>
</workbook>
</file>

<file path=xl/sharedStrings.xml><?xml version="1.0" encoding="utf-8"?>
<sst xmlns="http://schemas.openxmlformats.org/spreadsheetml/2006/main" count="77" uniqueCount="68">
  <si>
    <t>ОТЧЕТ</t>
  </si>
  <si>
    <t>по выполнению плана текущего ремонта жилого дома</t>
  </si>
  <si>
    <t>№ 3 по ул. Сосновая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</si>
  <si>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</si>
  <si>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</si>
  <si>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</si>
  <si>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</si>
  <si>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</si>
  <si>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</si>
  <si>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</si>
  <si>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</si>
  <si>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</si>
  <si>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</si>
  <si>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- 0.73 т.р</t>
  </si>
  <si>
    <t>окраска металлических ограждений - 2.84 т.р.</t>
  </si>
  <si>
    <t>устройство тумб под канализацилнные трубы - 1.82 т.р.</t>
  </si>
  <si>
    <t>демонтаж и установка манометра в ТП - 0.53 т.р.</t>
  </si>
  <si>
    <t>расходный инвентарь - 0.31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</si>
  <si>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6</t>
    </r>
    <r>
      <rPr>
        <b/>
        <sz val="11"/>
        <color indexed="8"/>
        <rFont val="Calibri"/>
        <family val="2"/>
      </rPr>
      <t xml:space="preserve">.23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</si>
  <si>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</si>
  <si>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</si>
  <si>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</si>
  <si>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Сосновая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</si>
  <si>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</si>
  <si>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</si>
  <si>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</si>
  <si>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</si>
  <si>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</si>
  <si>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</si>
  <si>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</si>
  <si>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</si>
  <si>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</si>
  <si>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</si>
  <si>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</si>
  <si>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</si>
  <si>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</si>
  <si>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</si>
  <si>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</si>
  <si>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</si>
  <si>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</si>
  <si>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</si>
  <si>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Н/2009-76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</si>
  <si>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</si>
  <si>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</si>
  <si>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</si>
  <si>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</si>
  <si>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</si>
  <si>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</si>
  <si>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</si>
  <si>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</si>
  <si>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</si>
  <si>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</si>
  <si>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 под</t>
  </si>
  <si>
    <t>ООО "ПСК"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</si>
  <si>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</si>
  <si>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</si>
  <si>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</si>
  <si>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</si>
  <si>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</si>
  <si>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</si>
  <si>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Марченко В.А.</t>
  </si>
  <si>
    <t xml:space="preserve">Поступило от Марченко В.А. за управление и содержание общедомового имущества 11274,80 руб. </t>
  </si>
  <si>
    <t>Сулейманов С.С.</t>
  </si>
  <si>
    <t xml:space="preserve">Поступило от Сулейманов С.С. за вывоз ТБО 6000,00 руб. 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</si>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</sst>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72" applyFont="1" applyFill="1">
      <alignment/>
      <protection/>
    </xf>
    <xf numFmtId="0" fontId="19" fillId="0" borderId="0" xfId="72" applyFill="1">
      <alignment/>
      <protection/>
    </xf>
    <xf numFmtId="0" fontId="22" fillId="0" borderId="11" xfId="72" applyFont="1" applyFill="1" applyBorder="1" applyAlignment="1">
      <alignment horizontal="center"/>
      <protection/>
    </xf>
    <xf numFmtId="0" fontId="22" fillId="0" borderId="12" xfId="72" applyFont="1" applyFill="1" applyBorder="1" applyAlignment="1">
      <alignment horizontal="center"/>
      <protection/>
    </xf>
    <xf numFmtId="0" fontId="21" fillId="0" borderId="12" xfId="72" applyFont="1" applyFill="1" applyBorder="1">
      <alignment/>
      <protection/>
    </xf>
    <xf numFmtId="0" fontId="21" fillId="0" borderId="13" xfId="72" applyFont="1" applyFill="1" applyBorder="1">
      <alignment/>
      <protection/>
    </xf>
    <xf numFmtId="0" fontId="22" fillId="0" borderId="0" xfId="72" applyFont="1" applyFill="1" applyAlignment="1">
      <alignment horizontal="center"/>
      <protection/>
    </xf>
    <xf numFmtId="0" fontId="21" fillId="0" borderId="0" xfId="72" applyFont="1" applyFill="1" applyBorder="1">
      <alignment/>
      <protection/>
    </xf>
    <xf numFmtId="0" fontId="25" fillId="0" borderId="14" xfId="72" applyFont="1" applyFill="1" applyBorder="1" applyAlignment="1">
      <alignment horizontal="center" vertical="top" wrapText="1"/>
      <protection/>
    </xf>
    <xf numFmtId="0" fontId="25" fillId="0" borderId="13" xfId="72" applyFont="1" applyFill="1" applyBorder="1" applyAlignment="1">
      <alignment horizontal="center" vertical="top" wrapText="1"/>
      <protection/>
    </xf>
    <xf numFmtId="0" fontId="26" fillId="0" borderId="13" xfId="72" applyFont="1" applyFill="1" applyBorder="1" applyAlignment="1">
      <alignment horizontal="center" vertical="top" wrapText="1"/>
      <protection/>
    </xf>
    <xf numFmtId="0" fontId="22" fillId="0" borderId="15" xfId="72" applyFont="1" applyFill="1" applyBorder="1" applyAlignment="1">
      <alignment horizontal="center" vertical="top" wrapText="1"/>
      <protection/>
    </xf>
    <xf numFmtId="4" fontId="27" fillId="0" borderId="16" xfId="72" applyNumberFormat="1" applyFont="1" applyFill="1" applyBorder="1" applyAlignment="1">
      <alignment horizontal="right" vertical="top" wrapText="1"/>
      <protection/>
    </xf>
    <xf numFmtId="4" fontId="28" fillId="0" borderId="16" xfId="72" applyNumberFormat="1" applyFont="1" applyFill="1" applyBorder="1" applyAlignment="1">
      <alignment vertical="top" wrapText="1"/>
      <protection/>
    </xf>
    <xf numFmtId="4" fontId="28" fillId="0" borderId="14" xfId="72" applyNumberFormat="1" applyFont="1" applyFill="1" applyBorder="1" applyAlignment="1">
      <alignment vertical="top" wrapText="1"/>
      <protection/>
    </xf>
    <xf numFmtId="2" fontId="19" fillId="0" borderId="0" xfId="72" applyNumberFormat="1" applyFill="1">
      <alignment/>
      <protection/>
    </xf>
    <xf numFmtId="4" fontId="27" fillId="0" borderId="16" xfId="72" applyNumberFormat="1" applyFont="1" applyFill="1" applyBorder="1" applyAlignment="1">
      <alignment vertical="top" wrapText="1"/>
      <protection/>
    </xf>
    <xf numFmtId="4" fontId="22" fillId="0" borderId="16" xfId="72" applyNumberFormat="1" applyFont="1" applyFill="1" applyBorder="1" applyAlignment="1">
      <alignment vertical="top" wrapText="1"/>
      <protection/>
    </xf>
    <xf numFmtId="0" fontId="25" fillId="0" borderId="15" xfId="72" applyFont="1" applyFill="1" applyBorder="1" applyAlignment="1">
      <alignment horizontal="center" vertical="top" wrapText="1"/>
      <protection/>
    </xf>
    <xf numFmtId="0" fontId="25" fillId="0" borderId="16" xfId="72" applyFont="1" applyFill="1" applyBorder="1" applyAlignment="1">
      <alignment horizontal="center" vertical="top" wrapText="1"/>
      <protection/>
    </xf>
    <xf numFmtId="4" fontId="27" fillId="0" borderId="13" xfId="72" applyNumberFormat="1" applyFont="1" applyFill="1" applyBorder="1" applyAlignment="1">
      <alignment horizontal="right" vertical="top" wrapText="1"/>
      <protection/>
    </xf>
    <xf numFmtId="4" fontId="28" fillId="0" borderId="13" xfId="72" applyNumberFormat="1" applyFont="1" applyFill="1" applyBorder="1" applyAlignment="1">
      <alignment vertical="top" wrapText="1"/>
      <protection/>
    </xf>
    <xf numFmtId="4" fontId="19" fillId="0" borderId="0" xfId="72" applyNumberFormat="1" applyFill="1">
      <alignment/>
      <protection/>
    </xf>
    <xf numFmtId="4" fontId="29" fillId="0" borderId="16" xfId="72" applyNumberFormat="1" applyFont="1" applyFill="1" applyBorder="1" applyAlignment="1">
      <alignment horizontal="right" vertical="top" wrapText="1"/>
      <protection/>
    </xf>
    <xf numFmtId="0" fontId="22" fillId="0" borderId="16" xfId="72" applyFont="1" applyFill="1" applyBorder="1" applyAlignment="1">
      <alignment horizontal="center" vertical="top" wrapText="1"/>
      <protection/>
    </xf>
    <xf numFmtId="0" fontId="30" fillId="0" borderId="16" xfId="72" applyFont="1" applyFill="1" applyBorder="1" applyAlignment="1">
      <alignment horizontal="center" vertical="top" wrapText="1"/>
      <protection/>
    </xf>
    <xf numFmtId="0" fontId="27" fillId="0" borderId="16" xfId="72" applyFont="1" applyFill="1" applyBorder="1" applyAlignment="1">
      <alignment horizontal="center" vertical="top" wrapText="1"/>
      <protection/>
    </xf>
    <xf numFmtId="0" fontId="19" fillId="0" borderId="0" xfId="72" applyFont="1" applyFill="1">
      <alignment/>
      <protection/>
    </xf>
    <xf numFmtId="0" fontId="22" fillId="0" borderId="11" xfId="72" applyFont="1" applyFill="1" applyBorder="1" applyAlignment="1">
      <alignment horizontal="center" wrapText="1"/>
      <protection/>
    </xf>
    <xf numFmtId="0" fontId="27" fillId="0" borderId="10" xfId="72" applyFont="1" applyFill="1" applyBorder="1" applyAlignment="1">
      <alignment horizontal="center" vertical="top" wrapText="1"/>
      <protection/>
    </xf>
    <xf numFmtId="0" fontId="27" fillId="0" borderId="0" xfId="72" applyFont="1" applyFill="1" applyBorder="1" applyAlignment="1">
      <alignment horizontal="center" vertical="top" wrapText="1"/>
      <protection/>
    </xf>
    <xf numFmtId="0" fontId="27" fillId="0" borderId="14" xfId="72" applyFont="1" applyFill="1" applyBorder="1" applyAlignment="1">
      <alignment horizontal="center" wrapText="1"/>
      <protection/>
    </xf>
    <xf numFmtId="0" fontId="31" fillId="0" borderId="0" xfId="72" applyFont="1" applyFill="1">
      <alignment/>
      <protection/>
    </xf>
    <xf numFmtId="4" fontId="32" fillId="0" borderId="0" xfId="72" applyNumberFormat="1" applyFont="1" applyFill="1">
      <alignment/>
      <protection/>
    </xf>
    <xf numFmtId="0" fontId="27" fillId="0" borderId="0" xfId="72" applyFont="1" applyFill="1">
      <alignment/>
      <protection/>
    </xf>
    <xf numFmtId="0" fontId="33" fillId="0" borderId="0" xfId="72" applyFont="1" applyFill="1">
      <alignment/>
      <protection/>
    </xf>
    <xf numFmtId="0" fontId="29" fillId="0" borderId="0" xfId="72" applyFont="1" applyFill="1">
      <alignment/>
      <protection/>
    </xf>
    <xf numFmtId="4" fontId="33" fillId="0" borderId="0" xfId="72" applyNumberFormat="1" applyFont="1" applyFill="1">
      <alignment/>
      <protection/>
    </xf>
    <xf numFmtId="4" fontId="27" fillId="0" borderId="0" xfId="72" applyNumberFormat="1" applyFont="1" applyFill="1">
      <alignment/>
      <protection/>
    </xf>
    <xf numFmtId="0" fontId="25" fillId="0" borderId="11" xfId="72" applyFont="1" applyFill="1" applyBorder="1" applyAlignment="1">
      <alignment horizontal="center" vertical="top" wrapText="1"/>
      <protection/>
    </xf>
    <xf numFmtId="0" fontId="25" fillId="0" borderId="12" xfId="72" applyFont="1" applyFill="1" applyBorder="1" applyAlignment="1">
      <alignment horizontal="center" vertical="top" wrapText="1"/>
      <protection/>
    </xf>
    <xf numFmtId="0" fontId="25" fillId="0" borderId="17" xfId="72" applyFont="1" applyFill="1" applyBorder="1" applyAlignment="1">
      <alignment horizontal="center" vertical="top" wrapText="1"/>
      <protection/>
    </xf>
    <xf numFmtId="0" fontId="22" fillId="0" borderId="12" xfId="72" applyFont="1" applyFill="1" applyBorder="1" applyAlignment="1">
      <alignment horizontal="center" vertical="top" wrapText="1"/>
      <protection/>
    </xf>
    <xf numFmtId="4" fontId="27" fillId="0" borderId="10" xfId="72" applyNumberFormat="1" applyFont="1" applyFill="1" applyBorder="1" applyAlignment="1">
      <alignment horizontal="center" vertical="center" wrapText="1"/>
      <protection/>
    </xf>
    <xf numFmtId="0" fontId="29" fillId="0" borderId="18" xfId="72" applyFont="1" applyFill="1" applyBorder="1" applyAlignment="1">
      <alignment horizontal="center" vertical="center" wrapText="1"/>
      <protection/>
    </xf>
    <xf numFmtId="0" fontId="20" fillId="0" borderId="15" xfId="72" applyFont="1" applyFill="1" applyBorder="1" applyAlignment="1">
      <alignment horizontal="center" vertical="center" wrapText="1"/>
      <protection/>
    </xf>
    <xf numFmtId="0" fontId="22" fillId="0" borderId="19" xfId="72" applyFont="1" applyFill="1" applyBorder="1" applyAlignment="1">
      <alignment horizontal="center" vertical="top" wrapText="1"/>
      <protection/>
    </xf>
    <xf numFmtId="0" fontId="27" fillId="0" borderId="18" xfId="72" applyFont="1" applyFill="1" applyBorder="1" applyAlignment="1">
      <alignment horizontal="center" vertical="center" wrapText="1"/>
      <protection/>
    </xf>
    <xf numFmtId="0" fontId="27" fillId="0" borderId="20" xfId="72" applyFont="1" applyFill="1" applyBorder="1" applyAlignment="1">
      <alignment horizontal="center" vertical="center" wrapText="1"/>
      <protection/>
    </xf>
    <xf numFmtId="0" fontId="27" fillId="0" borderId="15" xfId="72" applyFont="1" applyFill="1" applyBorder="1" applyAlignment="1">
      <alignment horizontal="center" vertical="center" wrapText="1"/>
      <protection/>
    </xf>
    <xf numFmtId="4" fontId="27" fillId="0" borderId="11" xfId="72" applyNumberFormat="1" applyFont="1" applyFill="1" applyBorder="1" applyAlignment="1">
      <alignment horizontal="center" vertical="top" wrapText="1"/>
      <protection/>
    </xf>
    <xf numFmtId="0" fontId="19" fillId="0" borderId="12" xfId="72" applyFill="1" applyBorder="1" applyAlignment="1">
      <alignment horizontal="center" vertical="top" wrapText="1"/>
      <protection/>
    </xf>
    <xf numFmtId="0" fontId="19" fillId="0" borderId="13" xfId="72" applyFill="1" applyBorder="1" applyAlignment="1">
      <alignment horizontal="center" vertical="top" wrapText="1"/>
      <protection/>
    </xf>
    <xf numFmtId="0" fontId="23" fillId="0" borderId="0" xfId="72" applyFont="1" applyFill="1" applyBorder="1" applyAlignment="1">
      <alignment horizontal="center"/>
      <protection/>
    </xf>
    <xf numFmtId="0" fontId="24" fillId="0" borderId="0" xfId="72" applyFont="1" applyFill="1" applyBorder="1" applyAlignment="1">
      <alignment horizontal="center"/>
      <protection/>
    </xf>
    <xf numFmtId="0" fontId="24" fillId="0" borderId="21" xfId="72" applyFont="1" applyFill="1" applyBorder="1" applyAlignment="1">
      <alignment horizontal="center"/>
      <protection/>
    </xf>
    <xf numFmtId="0" fontId="0" fillId="0" borderId="0" xfId="0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8"/>
  <sheetViews>
    <sheetView tabSelected="1" zoomScalePageLayoutView="0" workbookViewId="0" topLeftCell="C35">
      <selection activeCell="E58" sqref="E58"/>
    </sheetView>
  </sheetViews>
  <sheetFormatPr defaultColWidth="9.140625" defaultRowHeight="15"/>
  <cols>
    <col min="1" max="1" width="3.421875" style="8" hidden="1" customWidth="1"/>
    <col min="2" max="2" width="9.140625" style="8" hidden="1" customWidth="1"/>
    <col min="3" max="3" width="28.8515625" style="41" customWidth="1"/>
    <col min="4" max="4" width="13.00390625" style="41" customWidth="1"/>
    <col min="5" max="5" width="11.8515625" style="41" customWidth="1"/>
    <col min="6" max="6" width="13.28125" style="41" customWidth="1"/>
    <col min="7" max="7" width="11.8515625" style="41" customWidth="1"/>
    <col min="8" max="8" width="13.28125" style="41" customWidth="1"/>
    <col min="9" max="9" width="25.7109375" style="41" customWidth="1"/>
    <col min="10" max="10" width="10.140625" style="8" hidden="1" customWidth="1"/>
    <col min="11" max="11" width="9.57421875" style="8" hidden="1" customWidth="1"/>
    <col min="12" max="16384" width="9.140625" style="8" customWidth="1"/>
  </cols>
  <sheetData>
    <row r="1" spans="3:9" ht="12.75" customHeight="1" hidden="1">
      <c r="C1" s="7"/>
      <c r="D1" s="7"/>
      <c r="E1" s="7"/>
      <c r="F1" s="7"/>
      <c r="G1" s="7"/>
      <c r="H1" s="7"/>
      <c r="I1" s="7"/>
    </row>
    <row r="2" spans="3:9" ht="13.5" customHeight="1" hidden="1" thickBot="1">
      <c r="C2" s="7"/>
      <c r="D2" s="7"/>
      <c r="E2" s="7" t="s">
        <v>19</v>
      </c>
      <c r="F2" s="7"/>
      <c r="G2" s="7"/>
      <c r="H2" s="7"/>
      <c r="I2" s="7"/>
    </row>
    <row r="3" spans="3:9" ht="13.5" customHeight="1" hidden="1" thickBot="1">
      <c r="C3" s="9"/>
      <c r="D3" s="10"/>
      <c r="E3" s="11"/>
      <c r="F3" s="11"/>
      <c r="G3" s="11"/>
      <c r="H3" s="11"/>
      <c r="I3" s="12"/>
    </row>
    <row r="4" spans="3:9" ht="12.75" customHeight="1" hidden="1">
      <c r="C4" s="13"/>
      <c r="D4" s="13"/>
      <c r="E4" s="14"/>
      <c r="F4" s="14"/>
      <c r="G4" s="14"/>
      <c r="H4" s="14"/>
      <c r="I4" s="14"/>
    </row>
    <row r="5" spans="3:9" ht="12.75" customHeight="1">
      <c r="C5" s="13"/>
      <c r="D5" s="13"/>
      <c r="E5" s="14"/>
      <c r="F5" s="14"/>
      <c r="G5" s="14"/>
      <c r="H5" s="14"/>
      <c r="I5" s="14"/>
    </row>
    <row r="6" spans="3:9" ht="12.75" customHeight="1">
      <c r="C6" s="13"/>
      <c r="D6" s="13"/>
      <c r="E6" s="14"/>
      <c r="F6" s="14"/>
      <c r="G6" s="14"/>
      <c r="H6" s="14"/>
      <c r="I6" s="14"/>
    </row>
    <row r="7" spans="3:9" ht="12.75" customHeight="1">
      <c r="C7" s="13"/>
      <c r="D7" s="13"/>
      <c r="E7" s="14"/>
      <c r="F7" s="14"/>
      <c r="G7" s="14"/>
      <c r="H7" s="14"/>
      <c r="I7" s="14"/>
    </row>
    <row r="8" spans="3:9" ht="12.75" customHeight="1">
      <c r="C8" s="13"/>
      <c r="D8" s="13"/>
      <c r="E8" s="14"/>
      <c r="F8" s="14"/>
      <c r="G8" s="14"/>
      <c r="H8" s="14"/>
      <c r="I8" s="14"/>
    </row>
    <row r="9" spans="3:9" ht="12.75" customHeight="1">
      <c r="C9" s="13"/>
      <c r="D9" s="13"/>
      <c r="E9" s="14"/>
      <c r="F9" s="14"/>
      <c r="G9" s="14"/>
      <c r="H9" s="14"/>
      <c r="I9" s="14"/>
    </row>
    <row r="10" spans="3:9" ht="12.75" customHeight="1">
      <c r="C10" s="13"/>
      <c r="D10" s="13"/>
      <c r="E10" s="14"/>
      <c r="F10" s="14"/>
      <c r="G10" s="14"/>
      <c r="H10" s="14"/>
      <c r="I10" s="14"/>
    </row>
    <row r="11" spans="3:9" ht="12.75" customHeight="1">
      <c r="C11" s="13"/>
      <c r="D11" s="13"/>
      <c r="E11" s="14"/>
      <c r="F11" s="14"/>
      <c r="G11" s="14"/>
      <c r="H11" s="14"/>
      <c r="I11" s="14"/>
    </row>
    <row r="12" spans="3:9" ht="12.75" customHeight="1">
      <c r="C12" s="13"/>
      <c r="D12" s="13"/>
      <c r="E12" s="14"/>
      <c r="F12" s="14"/>
      <c r="G12" s="14"/>
      <c r="H12" s="14"/>
      <c r="I12" s="14"/>
    </row>
    <row r="13" spans="3:9" ht="12.75" customHeight="1">
      <c r="C13" s="13"/>
      <c r="D13" s="13"/>
      <c r="E13" s="14"/>
      <c r="F13" s="14"/>
      <c r="G13" s="14"/>
      <c r="H13" s="14"/>
      <c r="I13" s="14"/>
    </row>
    <row r="14" spans="3:9" ht="12.75" customHeight="1">
      <c r="C14" s="13"/>
      <c r="D14" s="13"/>
      <c r="E14" s="14"/>
      <c r="F14" s="14"/>
      <c r="G14" s="14"/>
      <c r="H14" s="14"/>
      <c r="I14" s="14"/>
    </row>
    <row r="15" spans="3:9" ht="12.75" customHeight="1">
      <c r="C15" s="13"/>
      <c r="D15" s="13"/>
      <c r="E15" s="14"/>
      <c r="F15" s="14"/>
      <c r="G15" s="14"/>
      <c r="H15" s="14"/>
      <c r="I15" s="14"/>
    </row>
    <row r="16" spans="3:9" ht="12.75" customHeight="1">
      <c r="C16" s="13"/>
      <c r="D16" s="13"/>
      <c r="E16" s="14"/>
      <c r="F16" s="14"/>
      <c r="G16" s="14"/>
      <c r="H16" s="14"/>
      <c r="I16" s="14"/>
    </row>
    <row r="17" spans="3:9" ht="12.75" customHeight="1">
      <c r="C17" s="13"/>
      <c r="D17" s="13"/>
      <c r="E17" s="14"/>
      <c r="F17" s="14"/>
      <c r="G17" s="14"/>
      <c r="H17" s="14"/>
      <c r="I17" s="14"/>
    </row>
    <row r="18" spans="3:9" ht="12.75" customHeight="1">
      <c r="C18" s="13"/>
      <c r="D18" s="13"/>
      <c r="E18" s="14"/>
      <c r="F18" s="14"/>
      <c r="G18" s="14"/>
      <c r="H18" s="14"/>
      <c r="I18" s="14"/>
    </row>
    <row r="19" spans="3:9" ht="12.75" customHeight="1">
      <c r="C19" s="13"/>
      <c r="D19" s="13"/>
      <c r="E19" s="14"/>
      <c r="F19" s="14"/>
      <c r="G19" s="14"/>
      <c r="H19" s="14"/>
      <c r="I19" s="14"/>
    </row>
    <row r="20" spans="3:9" ht="12.75" customHeight="1">
      <c r="C20" s="13"/>
      <c r="D20" s="13"/>
      <c r="E20" s="14"/>
      <c r="F20" s="14"/>
      <c r="G20" s="14"/>
      <c r="H20" s="14"/>
      <c r="I20" s="14"/>
    </row>
    <row r="21" spans="3:9" ht="12.75" customHeight="1">
      <c r="C21" s="13"/>
      <c r="D21" s="13"/>
      <c r="E21" s="14"/>
      <c r="F21" s="14"/>
      <c r="G21" s="14"/>
      <c r="H21" s="14"/>
      <c r="I21" s="14"/>
    </row>
    <row r="22" spans="3:9" ht="12.75" customHeight="1">
      <c r="C22" s="13"/>
      <c r="D22" s="13"/>
      <c r="E22" s="14"/>
      <c r="F22" s="14"/>
      <c r="G22" s="14"/>
      <c r="H22" s="14"/>
      <c r="I22" s="14"/>
    </row>
    <row r="23" spans="3:9" ht="14.25">
      <c r="C23" s="60" t="s">
        <v>20</v>
      </c>
      <c r="D23" s="60"/>
      <c r="E23" s="60"/>
      <c r="F23" s="60"/>
      <c r="G23" s="60"/>
      <c r="H23" s="60"/>
      <c r="I23" s="60"/>
    </row>
    <row r="24" spans="3:9" ht="12.75">
      <c r="C24" s="61" t="s">
        <v>21</v>
      </c>
      <c r="D24" s="61"/>
      <c r="E24" s="61"/>
      <c r="F24" s="61"/>
      <c r="G24" s="61"/>
      <c r="H24" s="61"/>
      <c r="I24" s="61"/>
    </row>
    <row r="25" spans="3:9" ht="12.75">
      <c r="C25" s="61" t="s">
        <v>22</v>
      </c>
      <c r="D25" s="61"/>
      <c r="E25" s="61"/>
      <c r="F25" s="61"/>
      <c r="G25" s="61"/>
      <c r="H25" s="61"/>
      <c r="I25" s="61"/>
    </row>
    <row r="26" spans="3:9" ht="6" customHeight="1" thickBot="1">
      <c r="C26" s="62"/>
      <c r="D26" s="62"/>
      <c r="E26" s="62"/>
      <c r="F26" s="62"/>
      <c r="G26" s="62"/>
      <c r="H26" s="62"/>
      <c r="I26" s="62"/>
    </row>
    <row r="27" spans="3:9" ht="49.5" customHeight="1" thickBot="1">
      <c r="C27" s="15" t="s">
        <v>23</v>
      </c>
      <c r="D27" s="16" t="s">
        <v>24</v>
      </c>
      <c r="E27" s="17" t="s">
        <v>25</v>
      </c>
      <c r="F27" s="17" t="s">
        <v>26</v>
      </c>
      <c r="G27" s="17" t="s">
        <v>27</v>
      </c>
      <c r="H27" s="17" t="s">
        <v>28</v>
      </c>
      <c r="I27" s="16" t="s">
        <v>29</v>
      </c>
    </row>
    <row r="28" spans="3:9" ht="13.5" customHeight="1" thickBot="1">
      <c r="C28" s="46" t="s">
        <v>30</v>
      </c>
      <c r="D28" s="47"/>
      <c r="E28" s="47"/>
      <c r="F28" s="47"/>
      <c r="G28" s="47"/>
      <c r="H28" s="47"/>
      <c r="I28" s="48"/>
    </row>
    <row r="29" spans="3:11" ht="13.5" customHeight="1" thickBot="1">
      <c r="C29" s="18" t="s">
        <v>31</v>
      </c>
      <c r="D29" s="19">
        <v>230895.08000000007</v>
      </c>
      <c r="E29" s="20">
        <v>-2131.31</v>
      </c>
      <c r="F29" s="20">
        <f>70689.55+81237.48</f>
        <v>151927.03</v>
      </c>
      <c r="G29" s="20"/>
      <c r="H29" s="21">
        <f>+D29+E29-F29</f>
        <v>76836.74000000008</v>
      </c>
      <c r="I29" s="54" t="s">
        <v>32</v>
      </c>
      <c r="K29" s="22">
        <f>184511.09-499.4+24.67+7426.03+1497.63</f>
        <v>192960.02000000002</v>
      </c>
    </row>
    <row r="30" spans="3:11" ht="13.5" customHeight="1" thickBot="1">
      <c r="C30" s="18" t="s">
        <v>33</v>
      </c>
      <c r="D30" s="19">
        <v>153680.43999999983</v>
      </c>
      <c r="E30" s="23">
        <f>-424.82-1883.11-6726.45</f>
        <v>-9034.38</v>
      </c>
      <c r="F30" s="23">
        <f>31611.26+26106.5+3691.69+27444.12</f>
        <v>88853.56999999999</v>
      </c>
      <c r="G30" s="20"/>
      <c r="H30" s="21">
        <f>+D30+E30-F30</f>
        <v>55792.48999999983</v>
      </c>
      <c r="I30" s="55"/>
      <c r="K30" s="22">
        <f>100123.69-1560.33+2718.89+5527.45+9.27</f>
        <v>106818.97</v>
      </c>
    </row>
    <row r="31" spans="3:11" ht="13.5" customHeight="1" thickBot="1">
      <c r="C31" s="18" t="s">
        <v>34</v>
      </c>
      <c r="D31" s="19">
        <v>72635.98000000004</v>
      </c>
      <c r="E31" s="23">
        <v>-4601.1</v>
      </c>
      <c r="F31" s="23">
        <f>24021.76+25685.72</f>
        <v>49707.479999999996</v>
      </c>
      <c r="G31" s="20"/>
      <c r="H31" s="21">
        <f>+D31+E31-F31</f>
        <v>18327.400000000038</v>
      </c>
      <c r="I31" s="55"/>
      <c r="K31" s="8">
        <f>5.97+43978.43-485.97+5596.96</f>
        <v>49095.39</v>
      </c>
    </row>
    <row r="32" spans="3:11" ht="13.5" customHeight="1" thickBot="1">
      <c r="C32" s="18" t="s">
        <v>35</v>
      </c>
      <c r="D32" s="19">
        <v>54662.08999999997</v>
      </c>
      <c r="E32" s="23">
        <v>-4850.61</v>
      </c>
      <c r="F32" s="23">
        <f>19274.08+798.74+15474.57</f>
        <v>35547.39</v>
      </c>
      <c r="G32" s="20"/>
      <c r="H32" s="21">
        <f>+D32+E32-F32</f>
        <v>14264.089999999967</v>
      </c>
      <c r="I32" s="55"/>
      <c r="K32" s="22">
        <f>2000.97+15754.76-170.57+934.02+14343.99-215.44+1.17</f>
        <v>32648.899999999998</v>
      </c>
    </row>
    <row r="33" spans="3:11" ht="13.5" customHeight="1" thickBot="1">
      <c r="C33" s="18" t="s">
        <v>36</v>
      </c>
      <c r="D33" s="19">
        <v>4972.939999999999</v>
      </c>
      <c r="E33" s="23">
        <f>7497.11+13510.2+5614.47</f>
        <v>26621.780000000002</v>
      </c>
      <c r="F33" s="23">
        <f>14736.01+7645.47++-21.19+7510.83</f>
        <v>29871.120000000003</v>
      </c>
      <c r="G33" s="20">
        <f>+E33</f>
        <v>26621.780000000002</v>
      </c>
      <c r="H33" s="21">
        <f>+D33+E33-F33</f>
        <v>1723.5999999999985</v>
      </c>
      <c r="I33" s="56"/>
      <c r="K33" s="8">
        <f>1.51+4+1.11+353.39-10.84+597.18-40.74-1929.09</f>
        <v>-1023.48</v>
      </c>
    </row>
    <row r="34" spans="3:9" ht="13.5" customHeight="1" thickBot="1">
      <c r="C34" s="18" t="s">
        <v>37</v>
      </c>
      <c r="D34" s="24">
        <f>SUM(D29:D33)</f>
        <v>516846.5299999999</v>
      </c>
      <c r="E34" s="24">
        <f>SUM(E29:E33)</f>
        <v>6004.380000000005</v>
      </c>
      <c r="F34" s="24">
        <f>SUM(F29:F33)</f>
        <v>355906.58999999997</v>
      </c>
      <c r="G34" s="24">
        <f>SUM(G29:G33)</f>
        <v>26621.780000000002</v>
      </c>
      <c r="H34" s="24">
        <f>SUM(H29:H33)</f>
        <v>166944.31999999992</v>
      </c>
      <c r="I34" s="18"/>
    </row>
    <row r="35" spans="3:9" ht="13.5" customHeight="1" thickBot="1">
      <c r="C35" s="49" t="s">
        <v>38</v>
      </c>
      <c r="D35" s="49"/>
      <c r="E35" s="49"/>
      <c r="F35" s="49"/>
      <c r="G35" s="49"/>
      <c r="H35" s="49"/>
      <c r="I35" s="49"/>
    </row>
    <row r="36" spans="3:9" ht="54.75" customHeight="1" thickBot="1">
      <c r="C36" s="25" t="s">
        <v>23</v>
      </c>
      <c r="D36" s="16" t="s">
        <v>24</v>
      </c>
      <c r="E36" s="17" t="s">
        <v>25</v>
      </c>
      <c r="F36" s="17" t="s">
        <v>26</v>
      </c>
      <c r="G36" s="17" t="s">
        <v>27</v>
      </c>
      <c r="H36" s="17" t="s">
        <v>28</v>
      </c>
      <c r="I36" s="26" t="s">
        <v>39</v>
      </c>
    </row>
    <row r="37" spans="3:11" ht="26.25" customHeight="1" thickBot="1">
      <c r="C37" s="15" t="s">
        <v>40</v>
      </c>
      <c r="D37" s="27">
        <v>115114.15999999992</v>
      </c>
      <c r="E37" s="28">
        <v>500359.12</v>
      </c>
      <c r="F37" s="28">
        <v>511756.33</v>
      </c>
      <c r="G37" s="28">
        <f>+E37</f>
        <v>500359.12</v>
      </c>
      <c r="H37" s="28">
        <f aca="true" t="shared" si="0" ref="H37:H45">+D37+E37-F37</f>
        <v>103716.9499999999</v>
      </c>
      <c r="I37" s="51" t="s">
        <v>41</v>
      </c>
      <c r="J37" s="29">
        <f>60.62-18.12+64423.38+19.78-5.9-D37</f>
        <v>-50634.39999999992</v>
      </c>
      <c r="K37" s="29">
        <f>566.53-2.21+2038.94-8.53+69795.94-138.49-H37</f>
        <v>-31464.769999999902</v>
      </c>
    </row>
    <row r="38" spans="3:10" ht="14.25" customHeight="1" thickBot="1">
      <c r="C38" s="18" t="s">
        <v>42</v>
      </c>
      <c r="D38" s="19">
        <v>25195.279999999984</v>
      </c>
      <c r="E38" s="20">
        <v>109991.87</v>
      </c>
      <c r="F38" s="20">
        <v>112741.41</v>
      </c>
      <c r="G38" s="28">
        <v>6232.63</v>
      </c>
      <c r="H38" s="28">
        <f t="shared" si="0"/>
        <v>22445.73999999996</v>
      </c>
      <c r="I38" s="52"/>
      <c r="J38" s="29">
        <f>15157.74-30.44</f>
        <v>15127.3</v>
      </c>
    </row>
    <row r="39" spans="3:10" ht="13.5" customHeight="1" thickBot="1">
      <c r="C39" s="25" t="s">
        <v>43</v>
      </c>
      <c r="D39" s="30">
        <v>10118.559999999921</v>
      </c>
      <c r="E39" s="20"/>
      <c r="F39" s="20">
        <v>4482.91</v>
      </c>
      <c r="G39" s="28"/>
      <c r="H39" s="28">
        <f t="shared" si="0"/>
        <v>5635.649999999921</v>
      </c>
      <c r="I39" s="31"/>
      <c r="J39" s="8">
        <f>17204.27-142.73</f>
        <v>17061.54</v>
      </c>
    </row>
    <row r="40" spans="3:9" ht="12.75" customHeight="1" hidden="1" thickBot="1">
      <c r="C40" s="18" t="s">
        <v>44</v>
      </c>
      <c r="D40" s="19">
        <v>0</v>
      </c>
      <c r="E40" s="20"/>
      <c r="F40" s="20"/>
      <c r="G40" s="28"/>
      <c r="H40" s="28">
        <f t="shared" si="0"/>
        <v>0</v>
      </c>
      <c r="I40" s="32" t="s">
        <v>45</v>
      </c>
    </row>
    <row r="41" spans="3:11" ht="26.25" customHeight="1" thickBot="1">
      <c r="C41" s="18" t="s">
        <v>46</v>
      </c>
      <c r="D41" s="19">
        <v>33823.81</v>
      </c>
      <c r="E41" s="20">
        <v>120645.54</v>
      </c>
      <c r="F41" s="20">
        <v>138622.6</v>
      </c>
      <c r="G41" s="28">
        <v>200849.05</v>
      </c>
      <c r="H41" s="28">
        <f t="shared" si="0"/>
        <v>15846.74999999997</v>
      </c>
      <c r="I41" s="33" t="s">
        <v>47</v>
      </c>
      <c r="J41" s="8">
        <f>4742.85+13564.28</f>
        <v>18307.13</v>
      </c>
      <c r="K41" s="8">
        <f>2032.32+12212.44-40.75+6054.86</f>
        <v>20258.87</v>
      </c>
    </row>
    <row r="42" spans="3:10" ht="28.5" customHeight="1" thickBot="1">
      <c r="C42" s="18" t="s">
        <v>48</v>
      </c>
      <c r="D42" s="19">
        <v>1879.2499999999964</v>
      </c>
      <c r="E42" s="23">
        <v>8202.4</v>
      </c>
      <c r="F42" s="23">
        <v>8826.8</v>
      </c>
      <c r="G42" s="28">
        <v>4879.91</v>
      </c>
      <c r="H42" s="28">
        <f t="shared" si="0"/>
        <v>1254.8499999999967</v>
      </c>
      <c r="I42" s="33" t="s">
        <v>49</v>
      </c>
      <c r="J42" s="8">
        <f>1130.72-2.27</f>
        <v>1128.45</v>
      </c>
    </row>
    <row r="43" spans="3:10" ht="13.5" customHeight="1" thickBot="1">
      <c r="C43" s="25" t="s">
        <v>50</v>
      </c>
      <c r="D43" s="19">
        <v>22296.100000000006</v>
      </c>
      <c r="E43" s="23">
        <v>10963.23</v>
      </c>
      <c r="F43" s="23">
        <v>25645.88</v>
      </c>
      <c r="G43" s="28">
        <f>+E43</f>
        <v>10963.23</v>
      </c>
      <c r="H43" s="28">
        <f t="shared" si="0"/>
        <v>7613.450000000001</v>
      </c>
      <c r="I43" s="32"/>
      <c r="J43" s="8">
        <f>17001.84-32.95</f>
        <v>16968.89</v>
      </c>
    </row>
    <row r="44" spans="3:11" ht="13.5" customHeight="1" thickBot="1">
      <c r="C44" s="25" t="s">
        <v>51</v>
      </c>
      <c r="D44" s="19">
        <v>56417.580000000016</v>
      </c>
      <c r="E44" s="23">
        <v>1081.89</v>
      </c>
      <c r="F44" s="23">
        <f>18544.13+11507.38-1536.81</f>
        <v>28514.7</v>
      </c>
      <c r="G44" s="28">
        <f>+E44</f>
        <v>1081.89</v>
      </c>
      <c r="H44" s="28">
        <f t="shared" si="0"/>
        <v>28984.770000000015</v>
      </c>
      <c r="I44" s="32"/>
      <c r="J44" s="8">
        <f>1440.09+713.11</f>
        <v>2153.2</v>
      </c>
      <c r="K44" s="22">
        <f>7682.67-7.85+17100.7-15.82</f>
        <v>24759.7</v>
      </c>
    </row>
    <row r="45" spans="3:11" ht="13.5" customHeight="1" thickBot="1">
      <c r="C45" s="25" t="s">
        <v>52</v>
      </c>
      <c r="D45" s="19">
        <v>4088.91</v>
      </c>
      <c r="E45" s="23">
        <f>10696.15+3496.4</f>
        <v>14192.55</v>
      </c>
      <c r="F45" s="23">
        <f>10504.43+3538.5</f>
        <v>14042.93</v>
      </c>
      <c r="G45" s="28">
        <f>+E45</f>
        <v>14192.55</v>
      </c>
      <c r="H45" s="28">
        <f t="shared" si="0"/>
        <v>4238.529999999999</v>
      </c>
      <c r="I45" s="32" t="s">
        <v>53</v>
      </c>
      <c r="K45" s="22"/>
    </row>
    <row r="46" spans="3:10" ht="13.5" customHeight="1" thickBot="1">
      <c r="C46" s="18" t="s">
        <v>54</v>
      </c>
      <c r="D46" s="19">
        <v>13244.30000000001</v>
      </c>
      <c r="E46" s="23">
        <v>57793.43</v>
      </c>
      <c r="F46" s="23">
        <v>59837.22</v>
      </c>
      <c r="G46" s="28">
        <f>37039.2+20000</f>
        <v>57039.2</v>
      </c>
      <c r="H46" s="28">
        <f>+D46+E46-F46</f>
        <v>11200.51000000001</v>
      </c>
      <c r="I46" s="33" t="s">
        <v>55</v>
      </c>
      <c r="J46" s="8">
        <f>7968.24-15.99</f>
        <v>7952.25</v>
      </c>
    </row>
    <row r="47" spans="3:9" s="34" customFormat="1" ht="13.5" customHeight="1" thickBot="1">
      <c r="C47" s="18" t="s">
        <v>37</v>
      </c>
      <c r="D47" s="24">
        <f>SUM(D37:D46)</f>
        <v>282177.9499999998</v>
      </c>
      <c r="E47" s="24">
        <f>SUM(E37:E46)</f>
        <v>823230.0300000001</v>
      </c>
      <c r="F47" s="24">
        <f>SUM(F37:F46)</f>
        <v>904470.78</v>
      </c>
      <c r="G47" s="24">
        <f>SUM(G37:G46)</f>
        <v>795597.5800000001</v>
      </c>
      <c r="H47" s="24">
        <f>SUM(H37:H46)</f>
        <v>200937.1999999998</v>
      </c>
      <c r="I47" s="31"/>
    </row>
    <row r="48" spans="3:9" ht="13.5" customHeight="1" thickBot="1">
      <c r="C48" s="53" t="s">
        <v>56</v>
      </c>
      <c r="D48" s="53"/>
      <c r="E48" s="53"/>
      <c r="F48" s="53"/>
      <c r="G48" s="53"/>
      <c r="H48" s="53"/>
      <c r="I48" s="53"/>
    </row>
    <row r="49" spans="3:9" ht="28.5" customHeight="1" thickBot="1">
      <c r="C49" s="35" t="s">
        <v>57</v>
      </c>
      <c r="D49" s="50" t="s">
        <v>58</v>
      </c>
      <c r="E49" s="50"/>
      <c r="F49" s="50"/>
      <c r="G49" s="50"/>
      <c r="H49" s="50"/>
      <c r="I49" s="36" t="s">
        <v>59</v>
      </c>
    </row>
    <row r="50" spans="3:9" ht="28.5" customHeight="1" thickBot="1">
      <c r="C50" s="35" t="s">
        <v>60</v>
      </c>
      <c r="D50" s="57" t="s">
        <v>61</v>
      </c>
      <c r="E50" s="58"/>
      <c r="F50" s="58"/>
      <c r="G50" s="58"/>
      <c r="H50" s="59"/>
      <c r="I50" s="37" t="s">
        <v>60</v>
      </c>
    </row>
    <row r="51" spans="3:9" ht="28.5" customHeight="1" thickBot="1">
      <c r="C51" s="35" t="s">
        <v>62</v>
      </c>
      <c r="D51" s="57" t="s">
        <v>63</v>
      </c>
      <c r="E51" s="58"/>
      <c r="F51" s="58"/>
      <c r="G51" s="58"/>
      <c r="H51" s="59"/>
      <c r="I51" s="38" t="s">
        <v>62</v>
      </c>
    </row>
    <row r="52" spans="3:8" ht="19.5" customHeight="1">
      <c r="C52" s="39" t="s">
        <v>64</v>
      </c>
      <c r="D52" s="39"/>
      <c r="E52" s="39"/>
      <c r="F52" s="39"/>
      <c r="G52" s="39"/>
      <c r="H52" s="40">
        <f>+H34+H47</f>
        <v>367881.5199999997</v>
      </c>
    </row>
    <row r="53" spans="3:4" ht="15" hidden="1">
      <c r="C53" s="42" t="s">
        <v>65</v>
      </c>
      <c r="D53" s="42"/>
    </row>
    <row r="54" ht="12.75" customHeight="1" hidden="1">
      <c r="C54" s="43" t="s">
        <v>66</v>
      </c>
    </row>
    <row r="55" spans="3:8" ht="12.75">
      <c r="C55" s="8"/>
      <c r="D55" s="8"/>
      <c r="E55" s="8"/>
      <c r="F55" s="8"/>
      <c r="G55" s="8"/>
      <c r="H55" s="8"/>
    </row>
    <row r="56" spans="3:8" ht="15" customHeight="1">
      <c r="C56" s="42"/>
      <c r="D56" s="44"/>
      <c r="E56" s="44"/>
      <c r="F56" s="44"/>
      <c r="G56" s="44"/>
      <c r="H56" s="44"/>
    </row>
    <row r="57" spans="4:8" ht="12.75" hidden="1">
      <c r="D57" s="45"/>
      <c r="H57" s="41">
        <f>33823.81+13244.3+1879.25+37407.93+19009.65+25195.28+10118.56+115114.16+22296.1+3074.08+1014.83</f>
        <v>282177.95</v>
      </c>
    </row>
    <row r="58" spans="3:8" ht="12.75">
      <c r="C58" s="41" t="s">
        <v>67</v>
      </c>
      <c r="E58" s="45">
        <f>+E47+E34+5580+11274.8+6000</f>
        <v>852089.2100000002</v>
      </c>
      <c r="F58" s="45"/>
      <c r="G58" s="45">
        <f>+G47+G34</f>
        <v>822219.3600000001</v>
      </c>
      <c r="H58" s="45"/>
    </row>
  </sheetData>
  <sheetProtection/>
  <mergeCells count="12">
    <mergeCell ref="D51:H51"/>
    <mergeCell ref="D50:H50"/>
    <mergeCell ref="C23:I23"/>
    <mergeCell ref="C24:I24"/>
    <mergeCell ref="C25:I25"/>
    <mergeCell ref="C26:I26"/>
    <mergeCell ref="C28:I28"/>
    <mergeCell ref="C35:I35"/>
    <mergeCell ref="D49:H49"/>
    <mergeCell ref="I37:I38"/>
    <mergeCell ref="C48:I48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4"/>
  <sheetViews>
    <sheetView zoomScaleSheetLayoutView="120" zoomScalePageLayoutView="0" workbookViewId="0" topLeftCell="A14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5.28125" style="0" customWidth="1"/>
    <col min="8" max="8" width="15.140625" style="0" customWidth="1"/>
    <col min="9" max="9" width="13.7109375" style="0" customWidth="1"/>
  </cols>
  <sheetData>
    <row r="13" spans="1:9" ht="15">
      <c r="A13" s="63" t="s">
        <v>0</v>
      </c>
      <c r="B13" s="63"/>
      <c r="C13" s="63"/>
      <c r="D13" s="63"/>
      <c r="E13" s="63"/>
      <c r="F13" s="63"/>
      <c r="G13" s="63"/>
      <c r="H13" s="63"/>
      <c r="I13" s="63"/>
    </row>
    <row r="14" spans="1:9" ht="15">
      <c r="A14" s="63" t="s">
        <v>1</v>
      </c>
      <c r="B14" s="63"/>
      <c r="C14" s="63"/>
      <c r="D14" s="63"/>
      <c r="E14" s="63"/>
      <c r="F14" s="63"/>
      <c r="G14" s="63"/>
      <c r="H14" s="63"/>
      <c r="I14" s="63"/>
    </row>
    <row r="15" spans="1:9" ht="15">
      <c r="A15" s="63" t="s">
        <v>2</v>
      </c>
      <c r="B15" s="63"/>
      <c r="C15" s="63"/>
      <c r="D15" s="63"/>
      <c r="E15" s="63"/>
      <c r="F15" s="63"/>
      <c r="G15" s="63"/>
      <c r="H15" s="63"/>
      <c r="I15" s="63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-179.00113999999996</v>
      </c>
      <c r="C17" s="4"/>
      <c r="D17" s="4">
        <v>109.99187</v>
      </c>
      <c r="E17" s="4">
        <v>112.74141</v>
      </c>
      <c r="F17" s="4">
        <f>(5580+6000+11274.8)/1000</f>
        <v>22.8548</v>
      </c>
      <c r="G17" s="4">
        <v>6.23263</v>
      </c>
      <c r="H17" s="5">
        <v>22.44574</v>
      </c>
      <c r="I17" s="5">
        <f>B17+D17+F17-G17</f>
        <v>-52.38709999999996</v>
      </c>
    </row>
    <row r="19" ht="15">
      <c r="A19" t="s">
        <v>18</v>
      </c>
    </row>
    <row r="20" ht="15">
      <c r="A20" s="6" t="s">
        <v>13</v>
      </c>
    </row>
    <row r="21" ht="15">
      <c r="A21" s="6" t="s">
        <v>14</v>
      </c>
    </row>
    <row r="22" ht="15">
      <c r="A22" s="6" t="s">
        <v>15</v>
      </c>
    </row>
    <row r="23" ht="15">
      <c r="A23" s="6" t="s">
        <v>16</v>
      </c>
    </row>
    <row r="24" ht="15">
      <c r="A24" t="s">
        <v>17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2020-03-06T19:04:22Z</dcterms:created>
  <dcterms:modified xsi:type="dcterms:W3CDTF">2020-03-12T09:21:45Z</dcterms:modified>
  <cp:category/>
  <cp:version/>
  <cp:contentType/>
  <cp:contentStatus/>
</cp:coreProperties>
</file>