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Центральная7 1" sheetId="1" r:id="rId1"/>
    <sheet name="Центральная 7 1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<sst xmlns="http://schemas.openxmlformats.org/spreadsheetml/2006/main" count="75" uniqueCount="68">
  <si>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ОТЧЕТ</t>
  </si>
  <si>
    <t>по выполнению плана текущего ремонта жилого дома</t>
  </si>
  <si>
    <t>№ 7/1 по ул. Центральная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</si>
  <si>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</si>
  <si>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</si>
  <si>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</si>
  <si>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</si>
  <si>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</si>
  <si>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</si>
  <si>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</si>
  <si>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</si>
  <si>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</si>
  <si>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</si>
  <si>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 - 1.45 т.р</t>
  </si>
  <si>
    <t>ремонт систем ХВС, ГВС- 2.17 т.р.</t>
  </si>
  <si>
    <t>демонтаж и установка манометра в ТП - 0.26 т.р.</t>
  </si>
  <si>
    <t>расходный инвентарь - 0.30 т.р.</t>
  </si>
  <si>
    <t>аварийное обслуживание - 0.94 т.р.</t>
  </si>
  <si>
    <t>установка навесных замков  - 0.59 т.р.</t>
  </si>
  <si>
    <t>закраска надписей - 0.15 т.р.</t>
  </si>
  <si>
    <t>замена нижней разводки системы ХВС - 614.80  т.р.</t>
  </si>
  <si>
    <t>обследование подвала МКД к отопительному сезону - 1.13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</si>
  <si>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621.79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</si>
  <si>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</si>
  <si>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</si>
  <si>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</si>
  <si>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7/1  по ул. Центральная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</si>
  <si>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</si>
  <si>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</si>
  <si>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</si>
  <si>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</si>
  <si>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</si>
  <si>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</si>
  <si>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</si>
  <si>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</si>
  <si>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</si>
  <si>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</si>
  <si>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</si>
  <si>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</si>
  <si>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</si>
  <si>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</si>
  <si>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</si>
  <si>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</si>
  <si>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</si>
  <si>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</si>
  <si>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Н/2011-92 от 01.01.2011г.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</si>
  <si>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</si>
  <si>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</si>
  <si>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</si>
  <si>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</si>
  <si>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</si>
  <si>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</si>
  <si>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</si>
  <si>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</si>
  <si>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</si>
  <si>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</si>
  <si>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 под и лифт</t>
  </si>
  <si>
    <t>ООО "ПСК"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</si>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</sst>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23" fillId="0" borderId="0" xfId="72" applyFont="1" applyFill="1">
      <alignment/>
      <protection/>
    </xf>
    <xf numFmtId="0" fontId="20" fillId="0" borderId="0" xfId="72" applyFill="1">
      <alignment/>
      <protection/>
    </xf>
    <xf numFmtId="0" fontId="24" fillId="0" borderId="11" xfId="72" applyFont="1" applyFill="1" applyBorder="1" applyAlignment="1">
      <alignment horizontal="center"/>
      <protection/>
    </xf>
    <xf numFmtId="0" fontId="24" fillId="0" borderId="12" xfId="72" applyFont="1" applyFill="1" applyBorder="1" applyAlignment="1">
      <alignment horizontal="center"/>
      <protection/>
    </xf>
    <xf numFmtId="0" fontId="23" fillId="0" borderId="12" xfId="72" applyFont="1" applyFill="1" applyBorder="1">
      <alignment/>
      <protection/>
    </xf>
    <xf numFmtId="0" fontId="23" fillId="0" borderId="13" xfId="72" applyFont="1" applyFill="1" applyBorder="1">
      <alignment/>
      <protection/>
    </xf>
    <xf numFmtId="0" fontId="24" fillId="0" borderId="0" xfId="72" applyFont="1" applyFill="1" applyAlignment="1">
      <alignment horizontal="center"/>
      <protection/>
    </xf>
    <xf numFmtId="0" fontId="23" fillId="0" borderId="0" xfId="72" applyFont="1" applyFill="1" applyBorder="1">
      <alignment/>
      <protection/>
    </xf>
    <xf numFmtId="0" fontId="25" fillId="0" borderId="0" xfId="72" applyFont="1" applyFill="1" applyBorder="1" applyAlignment="1">
      <alignment horizontal="center"/>
      <protection/>
    </xf>
    <xf numFmtId="0" fontId="26" fillId="0" borderId="0" xfId="72" applyFont="1" applyFill="1" applyBorder="1" applyAlignment="1">
      <alignment horizontal="center"/>
      <protection/>
    </xf>
    <xf numFmtId="0" fontId="26" fillId="0" borderId="14" xfId="72" applyFont="1" applyFill="1" applyBorder="1" applyAlignment="1">
      <alignment horizontal="center"/>
      <protection/>
    </xf>
    <xf numFmtId="0" fontId="27" fillId="0" borderId="15" xfId="72" applyFont="1" applyFill="1" applyBorder="1" applyAlignment="1">
      <alignment horizontal="center" vertical="top" wrapText="1"/>
      <protection/>
    </xf>
    <xf numFmtId="0" fontId="27" fillId="0" borderId="13" xfId="72" applyFont="1" applyFill="1" applyBorder="1" applyAlignment="1">
      <alignment horizontal="center" vertical="top" wrapText="1"/>
      <protection/>
    </xf>
    <xf numFmtId="0" fontId="28" fillId="0" borderId="13" xfId="72" applyFont="1" applyFill="1" applyBorder="1" applyAlignment="1">
      <alignment horizontal="center" vertical="top" wrapText="1"/>
      <protection/>
    </xf>
    <xf numFmtId="0" fontId="27" fillId="0" borderId="11" xfId="72" applyFont="1" applyFill="1" applyBorder="1" applyAlignment="1">
      <alignment horizontal="center" vertical="top" wrapText="1"/>
      <protection/>
    </xf>
    <xf numFmtId="0" fontId="27" fillId="0" borderId="12" xfId="72" applyFont="1" applyFill="1" applyBorder="1" applyAlignment="1">
      <alignment horizontal="center" vertical="top" wrapText="1"/>
      <protection/>
    </xf>
    <xf numFmtId="0" fontId="27" fillId="0" borderId="16" xfId="72" applyFont="1" applyFill="1" applyBorder="1" applyAlignment="1">
      <alignment horizontal="center" vertical="top" wrapText="1"/>
      <protection/>
    </xf>
    <xf numFmtId="0" fontId="24" fillId="0" borderId="17" xfId="72" applyFont="1" applyFill="1" applyBorder="1" applyAlignment="1">
      <alignment horizontal="center" vertical="top" wrapText="1"/>
      <protection/>
    </xf>
    <xf numFmtId="4" fontId="29" fillId="0" borderId="18" xfId="72" applyNumberFormat="1" applyFont="1" applyFill="1" applyBorder="1" applyAlignment="1">
      <alignment horizontal="right" vertical="top" wrapText="1"/>
      <protection/>
    </xf>
    <xf numFmtId="4" fontId="30" fillId="0" borderId="18" xfId="72" applyNumberFormat="1" applyFont="1" applyFill="1" applyBorder="1" applyAlignment="1">
      <alignment vertical="top" wrapText="1"/>
      <protection/>
    </xf>
    <xf numFmtId="0" fontId="29" fillId="0" borderId="19" xfId="72" applyFont="1" applyFill="1" applyBorder="1" applyAlignment="1">
      <alignment horizontal="center" vertical="center" wrapText="1"/>
      <protection/>
    </xf>
    <xf numFmtId="2" fontId="20" fillId="0" borderId="0" xfId="72" applyNumberFormat="1" applyFill="1">
      <alignment/>
      <protection/>
    </xf>
    <xf numFmtId="4" fontId="29" fillId="0" borderId="18" xfId="72" applyNumberFormat="1" applyFont="1" applyFill="1" applyBorder="1" applyAlignment="1">
      <alignment vertical="top" wrapText="1"/>
      <protection/>
    </xf>
    <xf numFmtId="0" fontId="29" fillId="0" borderId="20" xfId="72" applyFont="1" applyFill="1" applyBorder="1" applyAlignment="1">
      <alignment horizontal="center" vertical="center" wrapText="1"/>
      <protection/>
    </xf>
    <xf numFmtId="0" fontId="29" fillId="0" borderId="17" xfId="72" applyFont="1" applyFill="1" applyBorder="1" applyAlignment="1">
      <alignment horizontal="center" vertical="center" wrapText="1"/>
      <protection/>
    </xf>
    <xf numFmtId="4" fontId="24" fillId="0" borderId="18" xfId="72" applyNumberFormat="1" applyFont="1" applyFill="1" applyBorder="1" applyAlignment="1">
      <alignment vertical="top" wrapText="1"/>
      <protection/>
    </xf>
    <xf numFmtId="0" fontId="31" fillId="0" borderId="15" xfId="72" applyFont="1" applyFill="1" applyBorder="1" applyAlignment="1">
      <alignment horizontal="center" vertical="top" wrapText="1"/>
      <protection/>
    </xf>
    <xf numFmtId="0" fontId="24" fillId="0" borderId="12" xfId="72" applyFont="1" applyFill="1" applyBorder="1" applyAlignment="1">
      <alignment horizontal="center" vertical="top" wrapText="1"/>
      <protection/>
    </xf>
    <xf numFmtId="0" fontId="27" fillId="0" borderId="17" xfId="72" applyFont="1" applyFill="1" applyBorder="1" applyAlignment="1">
      <alignment horizontal="center" vertical="top" wrapText="1"/>
      <protection/>
    </xf>
    <xf numFmtId="0" fontId="27" fillId="0" borderId="18" xfId="72" applyFont="1" applyFill="1" applyBorder="1" applyAlignment="1">
      <alignment horizontal="center" vertical="top" wrapText="1"/>
      <protection/>
    </xf>
    <xf numFmtId="4" fontId="29" fillId="0" borderId="13" xfId="72" applyNumberFormat="1" applyFont="1" applyFill="1" applyBorder="1" applyAlignment="1">
      <alignment horizontal="right" vertical="top" wrapText="1"/>
      <protection/>
    </xf>
    <xf numFmtId="4" fontId="30" fillId="0" borderId="13" xfId="72" applyNumberFormat="1" applyFont="1" applyFill="1" applyBorder="1" applyAlignment="1">
      <alignment vertical="top" wrapText="1"/>
      <protection/>
    </xf>
    <xf numFmtId="0" fontId="32" fillId="0" borderId="19" xfId="72" applyFont="1" applyFill="1" applyBorder="1" applyAlignment="1">
      <alignment horizontal="center" vertical="center" wrapText="1"/>
      <protection/>
    </xf>
    <xf numFmtId="4" fontId="20" fillId="0" borderId="0" xfId="72" applyNumberFormat="1" applyFill="1">
      <alignment/>
      <protection/>
    </xf>
    <xf numFmtId="0" fontId="22" fillId="0" borderId="17" xfId="72" applyFont="1" applyFill="1" applyBorder="1" applyAlignment="1">
      <alignment horizontal="center" vertical="center" wrapText="1"/>
      <protection/>
    </xf>
    <xf numFmtId="4" fontId="32" fillId="0" borderId="18" xfId="72" applyNumberFormat="1" applyFont="1" applyFill="1" applyBorder="1" applyAlignment="1">
      <alignment horizontal="right" vertical="top" wrapText="1"/>
      <protection/>
    </xf>
    <xf numFmtId="0" fontId="33" fillId="0" borderId="18" xfId="72" applyFont="1" applyFill="1" applyBorder="1" applyAlignment="1">
      <alignment horizontal="center" vertical="top" wrapText="1"/>
      <protection/>
    </xf>
    <xf numFmtId="0" fontId="29" fillId="0" borderId="18" xfId="72" applyFont="1" applyFill="1" applyBorder="1" applyAlignment="1">
      <alignment horizontal="center" vertical="top" wrapText="1"/>
      <protection/>
    </xf>
    <xf numFmtId="0" fontId="24" fillId="0" borderId="18" xfId="72" applyFont="1" applyFill="1" applyBorder="1" applyAlignment="1">
      <alignment horizontal="center" vertical="top" wrapText="1"/>
      <protection/>
    </xf>
    <xf numFmtId="0" fontId="20" fillId="0" borderId="0" xfId="72" applyFont="1" applyFill="1">
      <alignment/>
      <protection/>
    </xf>
    <xf numFmtId="0" fontId="24" fillId="0" borderId="21" xfId="72" applyFont="1" applyFill="1" applyBorder="1" applyAlignment="1">
      <alignment horizontal="center" vertical="top" wrapText="1"/>
      <protection/>
    </xf>
    <xf numFmtId="0" fontId="24" fillId="0" borderId="11" xfId="72" applyFont="1" applyFill="1" applyBorder="1" applyAlignment="1">
      <alignment horizontal="center" wrapText="1"/>
      <protection/>
    </xf>
    <xf numFmtId="4" fontId="29" fillId="0" borderId="10" xfId="72" applyNumberFormat="1" applyFont="1" applyFill="1" applyBorder="1" applyAlignment="1">
      <alignment horizontal="center" vertical="center" wrapText="1"/>
      <protection/>
    </xf>
    <xf numFmtId="0" fontId="29" fillId="0" borderId="10" xfId="72" applyFont="1" applyFill="1" applyBorder="1" applyAlignment="1">
      <alignment horizontal="center" vertical="top" wrapText="1"/>
      <protection/>
    </xf>
    <xf numFmtId="0" fontId="34" fillId="0" borderId="0" xfId="72" applyFont="1" applyFill="1">
      <alignment/>
      <protection/>
    </xf>
    <xf numFmtId="4" fontId="35" fillId="0" borderId="0" xfId="72" applyNumberFormat="1" applyFont="1" applyFill="1">
      <alignment/>
      <protection/>
    </xf>
    <xf numFmtId="0" fontId="29" fillId="0" borderId="0" xfId="72" applyFont="1" applyFill="1">
      <alignment/>
      <protection/>
    </xf>
    <xf numFmtId="0" fontId="36" fillId="0" borderId="0" xfId="72" applyFont="1" applyFill="1">
      <alignment/>
      <protection/>
    </xf>
    <xf numFmtId="0" fontId="32" fillId="0" borderId="0" xfId="72" applyFont="1" applyFill="1">
      <alignment/>
      <protection/>
    </xf>
    <xf numFmtId="4" fontId="29" fillId="0" borderId="0" xfId="72" applyNumberFormat="1" applyFont="1" applyFill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8"/>
  <sheetViews>
    <sheetView tabSelected="1" zoomScalePageLayoutView="0" workbookViewId="0" topLeftCell="C26">
      <selection activeCell="G35" sqref="G35"/>
    </sheetView>
  </sheetViews>
  <sheetFormatPr defaultColWidth="9.140625" defaultRowHeight="15"/>
  <cols>
    <col min="1" max="1" width="3.421875" style="9" hidden="1" customWidth="1"/>
    <col min="2" max="2" width="9.140625" style="9" hidden="1" customWidth="1"/>
    <col min="3" max="3" width="28.00390625" style="54" customWidth="1"/>
    <col min="4" max="4" width="13.28125" style="54" customWidth="1"/>
    <col min="5" max="5" width="11.8515625" style="54" customWidth="1"/>
    <col min="6" max="6" width="13.28125" style="54" customWidth="1"/>
    <col min="7" max="7" width="11.8515625" style="54" customWidth="1"/>
    <col min="8" max="8" width="12.8515625" style="54" customWidth="1"/>
    <col min="9" max="9" width="23.00390625" style="54" customWidth="1"/>
    <col min="10" max="10" width="12.28125" style="9" hidden="1" customWidth="1"/>
    <col min="11" max="11" width="9.57421875" style="9" hidden="1" customWidth="1"/>
    <col min="12" max="16384" width="9.140625" style="9" customWidth="1"/>
  </cols>
  <sheetData>
    <row r="1" spans="3:9" ht="12.75" customHeight="1" hidden="1">
      <c r="C1" s="8"/>
      <c r="D1" s="8"/>
      <c r="E1" s="8"/>
      <c r="F1" s="8"/>
      <c r="G1" s="8"/>
      <c r="H1" s="8"/>
      <c r="I1" s="8"/>
    </row>
    <row r="2" spans="3:9" ht="13.5" customHeight="1" hidden="1" thickBot="1">
      <c r="C2" s="8"/>
      <c r="D2" s="8"/>
      <c r="E2" s="8" t="s">
        <v>23</v>
      </c>
      <c r="F2" s="8"/>
      <c r="G2" s="8"/>
      <c r="H2" s="8"/>
      <c r="I2" s="8"/>
    </row>
    <row r="3" spans="3:9" ht="13.5" customHeight="1" hidden="1" thickBot="1">
      <c r="C3" s="10"/>
      <c r="D3" s="11"/>
      <c r="E3" s="12"/>
      <c r="F3" s="12"/>
      <c r="G3" s="12"/>
      <c r="H3" s="12"/>
      <c r="I3" s="13"/>
    </row>
    <row r="4" spans="3:9" ht="12.75" customHeight="1" hidden="1">
      <c r="C4" s="14"/>
      <c r="D4" s="14"/>
      <c r="E4" s="15"/>
      <c r="F4" s="15"/>
      <c r="G4" s="15"/>
      <c r="H4" s="15"/>
      <c r="I4" s="15"/>
    </row>
    <row r="5" spans="3:9" ht="12.75" customHeight="1">
      <c r="C5" s="14"/>
      <c r="D5" s="14"/>
      <c r="E5" s="15"/>
      <c r="F5" s="15"/>
      <c r="G5" s="15"/>
      <c r="H5" s="15"/>
      <c r="I5" s="15"/>
    </row>
    <row r="6" spans="3:9" ht="12.75" customHeight="1">
      <c r="C6" s="14"/>
      <c r="D6" s="14"/>
      <c r="E6" s="15"/>
      <c r="F6" s="15"/>
      <c r="G6" s="15"/>
      <c r="H6" s="15"/>
      <c r="I6" s="15"/>
    </row>
    <row r="7" spans="3:9" ht="12.75" customHeight="1">
      <c r="C7" s="14"/>
      <c r="D7" s="14"/>
      <c r="E7" s="15"/>
      <c r="F7" s="15"/>
      <c r="G7" s="15"/>
      <c r="H7" s="15"/>
      <c r="I7" s="15"/>
    </row>
    <row r="8" spans="3:9" ht="12.75" customHeight="1">
      <c r="C8" s="14"/>
      <c r="D8" s="14"/>
      <c r="E8" s="15"/>
      <c r="F8" s="15"/>
      <c r="G8" s="15"/>
      <c r="H8" s="15"/>
      <c r="I8" s="15"/>
    </row>
    <row r="9" spans="3:9" ht="12.75" customHeight="1">
      <c r="C9" s="14"/>
      <c r="D9" s="14"/>
      <c r="E9" s="15"/>
      <c r="F9" s="15"/>
      <c r="G9" s="15"/>
      <c r="H9" s="15"/>
      <c r="I9" s="15"/>
    </row>
    <row r="10" spans="3:9" ht="12.75" customHeight="1">
      <c r="C10" s="14"/>
      <c r="D10" s="14"/>
      <c r="E10" s="15"/>
      <c r="F10" s="15"/>
      <c r="G10" s="15"/>
      <c r="H10" s="15"/>
      <c r="I10" s="15"/>
    </row>
    <row r="11" spans="3:9" ht="12.75" customHeight="1">
      <c r="C11" s="14"/>
      <c r="D11" s="14"/>
      <c r="E11" s="15"/>
      <c r="F11" s="15"/>
      <c r="G11" s="15"/>
      <c r="H11" s="15"/>
      <c r="I11" s="15"/>
    </row>
    <row r="12" spans="3:9" ht="12.75" customHeight="1">
      <c r="C12" s="14"/>
      <c r="D12" s="14"/>
      <c r="E12" s="15"/>
      <c r="F12" s="15"/>
      <c r="G12" s="15"/>
      <c r="H12" s="15"/>
      <c r="I12" s="15"/>
    </row>
    <row r="13" spans="3:9" ht="12.75" customHeight="1">
      <c r="C13" s="14"/>
      <c r="D13" s="14"/>
      <c r="E13" s="15"/>
      <c r="F13" s="15"/>
      <c r="G13" s="15"/>
      <c r="H13" s="15"/>
      <c r="I13" s="15"/>
    </row>
    <row r="14" spans="3:9" ht="12.75" customHeight="1">
      <c r="C14" s="14"/>
      <c r="D14" s="14"/>
      <c r="E14" s="15"/>
      <c r="F14" s="15"/>
      <c r="G14" s="15"/>
      <c r="H14" s="15"/>
      <c r="I14" s="15"/>
    </row>
    <row r="15" spans="3:9" ht="12.75" customHeight="1">
      <c r="C15" s="14"/>
      <c r="D15" s="14"/>
      <c r="E15" s="15"/>
      <c r="F15" s="15"/>
      <c r="G15" s="15"/>
      <c r="H15" s="15"/>
      <c r="I15" s="15"/>
    </row>
    <row r="16" spans="3:9" ht="12.75" customHeight="1">
      <c r="C16" s="14"/>
      <c r="D16" s="14"/>
      <c r="E16" s="15"/>
      <c r="F16" s="15"/>
      <c r="G16" s="15"/>
      <c r="H16" s="15"/>
      <c r="I16" s="15"/>
    </row>
    <row r="17" spans="3:9" ht="12.75" customHeight="1">
      <c r="C17" s="14"/>
      <c r="D17" s="14"/>
      <c r="E17" s="15"/>
      <c r="F17" s="15"/>
      <c r="G17" s="15"/>
      <c r="H17" s="15"/>
      <c r="I17" s="15"/>
    </row>
    <row r="18" spans="3:9" ht="12.75" customHeight="1">
      <c r="C18" s="14"/>
      <c r="D18" s="14"/>
      <c r="E18" s="15"/>
      <c r="F18" s="15"/>
      <c r="G18" s="15"/>
      <c r="H18" s="15"/>
      <c r="I18" s="15"/>
    </row>
    <row r="19" spans="3:9" ht="12.75" customHeight="1">
      <c r="C19" s="14"/>
      <c r="D19" s="14"/>
      <c r="E19" s="15"/>
      <c r="F19" s="15"/>
      <c r="G19" s="15"/>
      <c r="H19" s="15"/>
      <c r="I19" s="15"/>
    </row>
    <row r="20" spans="3:9" ht="12.75" customHeight="1">
      <c r="C20" s="14"/>
      <c r="D20" s="14"/>
      <c r="E20" s="15"/>
      <c r="F20" s="15"/>
      <c r="G20" s="15"/>
      <c r="H20" s="15"/>
      <c r="I20" s="15"/>
    </row>
    <row r="21" spans="3:9" ht="12.75" customHeight="1">
      <c r="C21" s="14"/>
      <c r="D21" s="14"/>
      <c r="E21" s="15"/>
      <c r="F21" s="15"/>
      <c r="G21" s="15"/>
      <c r="H21" s="15"/>
      <c r="I21" s="15"/>
    </row>
    <row r="22" spans="3:9" ht="12.75" customHeight="1">
      <c r="C22" s="14"/>
      <c r="D22" s="14"/>
      <c r="E22" s="15"/>
      <c r="F22" s="15"/>
      <c r="G22" s="15"/>
      <c r="H22" s="15"/>
      <c r="I22" s="15"/>
    </row>
    <row r="23" spans="3:9" ht="12.75" customHeight="1">
      <c r="C23" s="14"/>
      <c r="D23" s="14"/>
      <c r="E23" s="15"/>
      <c r="F23" s="15"/>
      <c r="G23" s="15"/>
      <c r="H23" s="15"/>
      <c r="I23" s="15"/>
    </row>
    <row r="24" spans="3:9" ht="14.25">
      <c r="C24" s="16" t="s">
        <v>24</v>
      </c>
      <c r="D24" s="16"/>
      <c r="E24" s="16"/>
      <c r="F24" s="16"/>
      <c r="G24" s="16"/>
      <c r="H24" s="16"/>
      <c r="I24" s="16"/>
    </row>
    <row r="25" spans="3:9" ht="12.75">
      <c r="C25" s="17" t="s">
        <v>25</v>
      </c>
      <c r="D25" s="17"/>
      <c r="E25" s="17"/>
      <c r="F25" s="17"/>
      <c r="G25" s="17"/>
      <c r="H25" s="17"/>
      <c r="I25" s="17"/>
    </row>
    <row r="26" spans="3:9" ht="12.75">
      <c r="C26" s="17" t="s">
        <v>26</v>
      </c>
      <c r="D26" s="17"/>
      <c r="E26" s="17"/>
      <c r="F26" s="17"/>
      <c r="G26" s="17"/>
      <c r="H26" s="17"/>
      <c r="I26" s="17"/>
    </row>
    <row r="27" spans="3:9" ht="6" customHeight="1" thickBot="1">
      <c r="C27" s="18"/>
      <c r="D27" s="18"/>
      <c r="E27" s="18"/>
      <c r="F27" s="18"/>
      <c r="G27" s="18"/>
      <c r="H27" s="18"/>
      <c r="I27" s="18"/>
    </row>
    <row r="28" spans="3:9" ht="50.25" customHeight="1" thickBot="1">
      <c r="C28" s="19" t="s">
        <v>27</v>
      </c>
      <c r="D28" s="20" t="s">
        <v>28</v>
      </c>
      <c r="E28" s="21" t="s">
        <v>29</v>
      </c>
      <c r="F28" s="21" t="s">
        <v>30</v>
      </c>
      <c r="G28" s="21" t="s">
        <v>31</v>
      </c>
      <c r="H28" s="21" t="s">
        <v>32</v>
      </c>
      <c r="I28" s="20" t="s">
        <v>33</v>
      </c>
    </row>
    <row r="29" spans="3:9" ht="13.5" customHeight="1" thickBot="1">
      <c r="C29" s="22" t="s">
        <v>34</v>
      </c>
      <c r="D29" s="23"/>
      <c r="E29" s="23"/>
      <c r="F29" s="23"/>
      <c r="G29" s="23"/>
      <c r="H29" s="23"/>
      <c r="I29" s="24"/>
    </row>
    <row r="30" spans="3:11" ht="13.5" customHeight="1" thickBot="1">
      <c r="C30" s="25" t="s">
        <v>35</v>
      </c>
      <c r="D30" s="26">
        <v>327602.6099999994</v>
      </c>
      <c r="E30" s="27"/>
      <c r="F30" s="27">
        <f>39361.19+189209.63</f>
        <v>228570.82</v>
      </c>
      <c r="G30" s="27"/>
      <c r="H30" s="27">
        <f>+D30+E30-F30</f>
        <v>99031.7899999994</v>
      </c>
      <c r="I30" s="28" t="s">
        <v>36</v>
      </c>
      <c r="K30" s="29">
        <f>206450.61-7.63+10.97+20.57+29.56</f>
        <v>206504.08</v>
      </c>
    </row>
    <row r="31" spans="3:11" ht="13.5" customHeight="1" thickBot="1">
      <c r="C31" s="25" t="s">
        <v>37</v>
      </c>
      <c r="D31" s="26">
        <v>194847.51000000024</v>
      </c>
      <c r="E31" s="30"/>
      <c r="F31" s="30">
        <f>1033.49+17359.72+11171.7+66843.08</f>
        <v>96407.99</v>
      </c>
      <c r="G31" s="27"/>
      <c r="H31" s="27">
        <f>+D31+E31-F31</f>
        <v>98439.52000000024</v>
      </c>
      <c r="I31" s="31"/>
      <c r="K31" s="9">
        <f>103349.23-9274.61+13.41+9.32+23.92</f>
        <v>94121.27</v>
      </c>
    </row>
    <row r="32" spans="3:11" ht="13.5" customHeight="1" thickBot="1">
      <c r="C32" s="25" t="s">
        <v>38</v>
      </c>
      <c r="D32" s="26">
        <v>104702.78999999998</v>
      </c>
      <c r="E32" s="30"/>
      <c r="F32" s="30">
        <f>15580.1+41140.6</f>
        <v>56720.7</v>
      </c>
      <c r="G32" s="27"/>
      <c r="H32" s="27">
        <f>+D32+E32-F32</f>
        <v>47982.08999999998</v>
      </c>
      <c r="I32" s="31"/>
      <c r="K32" s="9">
        <f>18.53+5.18+49747.54-2581.34</f>
        <v>47189.91</v>
      </c>
    </row>
    <row r="33" spans="3:11" ht="13.5" customHeight="1" thickBot="1">
      <c r="C33" s="25" t="s">
        <v>39</v>
      </c>
      <c r="D33" s="26">
        <v>74604.30999999991</v>
      </c>
      <c r="E33" s="30"/>
      <c r="F33" s="30">
        <f>0.19+11722.6+29368.38</f>
        <v>41091.17</v>
      </c>
      <c r="G33" s="27"/>
      <c r="H33" s="27">
        <f>+D33+E33-F33</f>
        <v>33513.13999999991</v>
      </c>
      <c r="I33" s="31"/>
      <c r="K33" s="9">
        <f>6.4+17844.33-901.43+3.21+14495.49-1119.03+1.21</f>
        <v>30330.18</v>
      </c>
    </row>
    <row r="34" spans="3:11" ht="13.5" customHeight="1" thickBot="1">
      <c r="C34" s="25" t="s">
        <v>40</v>
      </c>
      <c r="D34" s="26">
        <v>2915.7600000000057</v>
      </c>
      <c r="E34" s="30">
        <f>5856.83+7119.23</f>
        <v>12976.06</v>
      </c>
      <c r="F34" s="30">
        <f>10241.91-6.82+6857.13</f>
        <v>17092.22</v>
      </c>
      <c r="G34" s="27">
        <f>+E34</f>
        <v>12976.06</v>
      </c>
      <c r="H34" s="27">
        <f>+D34+E34-F34</f>
        <v>-1200.399999999996</v>
      </c>
      <c r="I34" s="32"/>
      <c r="K34" s="9">
        <f>0.24+45.49-20.08+315.6-2.95+0.01+0.02+0.01</f>
        <v>338.34</v>
      </c>
    </row>
    <row r="35" spans="3:9" ht="13.5" customHeight="1" thickBot="1">
      <c r="C35" s="25" t="s">
        <v>41</v>
      </c>
      <c r="D35" s="33">
        <f>SUM(D30:D34)</f>
        <v>704672.9799999996</v>
      </c>
      <c r="E35" s="33">
        <f>SUM(E30:E34)</f>
        <v>12976.06</v>
      </c>
      <c r="F35" s="33">
        <f>SUM(F30:F34)</f>
        <v>439882.9</v>
      </c>
      <c r="G35" s="33">
        <f>SUM(G30:G34)</f>
        <v>12976.06</v>
      </c>
      <c r="H35" s="33">
        <f>SUM(H30:H34)</f>
        <v>277766.1399999995</v>
      </c>
      <c r="I35" s="34"/>
    </row>
    <row r="36" spans="3:9" ht="13.5" customHeight="1" thickBot="1">
      <c r="C36" s="35" t="s">
        <v>42</v>
      </c>
      <c r="D36" s="35"/>
      <c r="E36" s="35"/>
      <c r="F36" s="35"/>
      <c r="G36" s="35"/>
      <c r="H36" s="35"/>
      <c r="I36" s="35"/>
    </row>
    <row r="37" spans="3:9" ht="48.75" customHeight="1" thickBot="1">
      <c r="C37" s="36" t="s">
        <v>27</v>
      </c>
      <c r="D37" s="20" t="s">
        <v>28</v>
      </c>
      <c r="E37" s="21" t="s">
        <v>29</v>
      </c>
      <c r="F37" s="21" t="s">
        <v>30</v>
      </c>
      <c r="G37" s="21" t="s">
        <v>31</v>
      </c>
      <c r="H37" s="21" t="s">
        <v>32</v>
      </c>
      <c r="I37" s="37" t="s">
        <v>43</v>
      </c>
    </row>
    <row r="38" spans="3:11" ht="27.75" customHeight="1" thickBot="1">
      <c r="C38" s="19" t="s">
        <v>44</v>
      </c>
      <c r="D38" s="38">
        <v>229920.22999999998</v>
      </c>
      <c r="E38" s="39">
        <v>1437492.56</v>
      </c>
      <c r="F38" s="39">
        <v>1376106.41</v>
      </c>
      <c r="G38" s="39">
        <f>+E38</f>
        <v>1437492.56</v>
      </c>
      <c r="H38" s="39">
        <f>+D38+E38-F38</f>
        <v>291306.3800000001</v>
      </c>
      <c r="I38" s="40" t="s">
        <v>45</v>
      </c>
      <c r="J38" s="41">
        <f>114814.85-3383.67+12.53-4.39+38.94-13.63+4.58-1.69+50.21-18.59-D38</f>
        <v>-118421.08999999997</v>
      </c>
      <c r="K38" s="41">
        <f>118052.11-3.56+441.29-0.02+1550.69-0.06+148.03-0.01+1655.75-0.07+1.7-1.69+18.62-18.59-H38</f>
        <v>-169462.19000000012</v>
      </c>
    </row>
    <row r="39" spans="3:10" ht="14.25" customHeight="1" thickBot="1">
      <c r="C39" s="25" t="s">
        <v>46</v>
      </c>
      <c r="D39" s="26">
        <v>45963.74000000005</v>
      </c>
      <c r="E39" s="27">
        <v>293767.62</v>
      </c>
      <c r="F39" s="27">
        <v>279702.37</v>
      </c>
      <c r="G39" s="39">
        <v>621792.02</v>
      </c>
      <c r="H39" s="39">
        <f aca="true" t="shared" si="0" ref="H39:H47">+D39+E39-F39</f>
        <v>60028.99000000005</v>
      </c>
      <c r="I39" s="42"/>
      <c r="J39" s="41">
        <f>23550.36-0.71</f>
        <v>23549.65</v>
      </c>
    </row>
    <row r="40" spans="3:9" ht="13.5" customHeight="1" hidden="1" thickBot="1">
      <c r="C40" s="36" t="s">
        <v>47</v>
      </c>
      <c r="D40" s="43">
        <v>0</v>
      </c>
      <c r="E40" s="27"/>
      <c r="F40" s="27"/>
      <c r="G40" s="39"/>
      <c r="H40" s="39">
        <f t="shared" si="0"/>
        <v>0</v>
      </c>
      <c r="I40" s="44"/>
    </row>
    <row r="41" spans="3:10" ht="12.75" customHeight="1" thickBot="1">
      <c r="C41" s="25" t="s">
        <v>48</v>
      </c>
      <c r="D41" s="26">
        <v>22730.319999999963</v>
      </c>
      <c r="E41" s="27">
        <v>168740.83</v>
      </c>
      <c r="F41" s="27">
        <v>157087.77</v>
      </c>
      <c r="G41" s="39">
        <f>+E41</f>
        <v>168740.83</v>
      </c>
      <c r="H41" s="39">
        <f t="shared" si="0"/>
        <v>34383.379999999976</v>
      </c>
      <c r="I41" s="44" t="s">
        <v>49</v>
      </c>
      <c r="J41" s="9">
        <f>14480.92-0.42</f>
        <v>14480.5</v>
      </c>
    </row>
    <row r="42" spans="3:11" ht="30" customHeight="1" thickBot="1">
      <c r="C42" s="25" t="s">
        <v>50</v>
      </c>
      <c r="D42" s="26">
        <v>50059.78000000003</v>
      </c>
      <c r="E42" s="27">
        <v>241703.82</v>
      </c>
      <c r="F42" s="27">
        <v>263758.5</v>
      </c>
      <c r="G42" s="39">
        <v>201734.82</v>
      </c>
      <c r="H42" s="39">
        <f t="shared" si="0"/>
        <v>28005.100000000035</v>
      </c>
      <c r="I42" s="45" t="s">
        <v>51</v>
      </c>
      <c r="J42" s="9">
        <f>22066.17-717.94+2304.74</f>
        <v>23652.97</v>
      </c>
      <c r="K42" s="9">
        <f>9.63+3776.42+21840.09-0.78</f>
        <v>25625.36</v>
      </c>
    </row>
    <row r="43" spans="3:9" ht="23.25" customHeight="1" thickBot="1">
      <c r="C43" s="25" t="s">
        <v>52</v>
      </c>
      <c r="D43" s="26">
        <v>2275.5599999999995</v>
      </c>
      <c r="E43" s="30">
        <v>14277.85</v>
      </c>
      <c r="F43" s="30">
        <v>13668.83</v>
      </c>
      <c r="G43" s="39">
        <v>9664.45</v>
      </c>
      <c r="H43" s="39">
        <f t="shared" si="0"/>
        <v>2884.58</v>
      </c>
      <c r="I43" s="45" t="s">
        <v>53</v>
      </c>
    </row>
    <row r="44" spans="3:10" ht="13.5" customHeight="1" thickBot="1">
      <c r="C44" s="36" t="s">
        <v>54</v>
      </c>
      <c r="D44" s="26">
        <v>24676.399999999994</v>
      </c>
      <c r="E44" s="30">
        <v>42042.11</v>
      </c>
      <c r="F44" s="30">
        <v>51574.28</v>
      </c>
      <c r="G44" s="39">
        <f>+E44</f>
        <v>42042.11</v>
      </c>
      <c r="H44" s="39">
        <f t="shared" si="0"/>
        <v>15144.229999999996</v>
      </c>
      <c r="I44" s="44"/>
      <c r="J44" s="9">
        <f>18121.35-0.84</f>
        <v>18120.51</v>
      </c>
    </row>
    <row r="45" spans="3:11" ht="13.5" customHeight="1" thickBot="1">
      <c r="C45" s="36" t="s">
        <v>55</v>
      </c>
      <c r="D45" s="26">
        <v>7148.950000000012</v>
      </c>
      <c r="E45" s="30">
        <v>1562.73</v>
      </c>
      <c r="F45" s="30">
        <f>3271.5+4522.18-1385.98</f>
        <v>6407.700000000001</v>
      </c>
      <c r="G45" s="39">
        <f>+E45</f>
        <v>1562.73</v>
      </c>
      <c r="H45" s="39">
        <f t="shared" si="0"/>
        <v>2303.9800000000105</v>
      </c>
      <c r="I45" s="44"/>
      <c r="J45" s="9">
        <f>4746.93-108.86+2534.11-53.9</f>
        <v>7118.280000000001</v>
      </c>
      <c r="K45" s="9">
        <f>9058.08-290.2+4016.78-143.68</f>
        <v>12640.98</v>
      </c>
    </row>
    <row r="46" spans="3:9" ht="13.5" customHeight="1" thickBot="1">
      <c r="C46" s="36" t="s">
        <v>56</v>
      </c>
      <c r="D46" s="26">
        <v>9131.979999999996</v>
      </c>
      <c r="E46" s="30">
        <f>41368.06+9362.89</f>
        <v>50730.95</v>
      </c>
      <c r="F46" s="30">
        <f>9393.39+0.58+40591.29+0.05</f>
        <v>49985.310000000005</v>
      </c>
      <c r="G46" s="39">
        <f>+E46</f>
        <v>50730.95</v>
      </c>
      <c r="H46" s="39">
        <f t="shared" si="0"/>
        <v>9877.619999999988</v>
      </c>
      <c r="I46" s="44" t="s">
        <v>57</v>
      </c>
    </row>
    <row r="47" spans="3:10" ht="13.5" customHeight="1" thickBot="1">
      <c r="C47" s="25" t="s">
        <v>58</v>
      </c>
      <c r="D47" s="26">
        <v>5829.049999999981</v>
      </c>
      <c r="E47" s="30">
        <v>36304.45</v>
      </c>
      <c r="F47" s="30">
        <v>34805.09</v>
      </c>
      <c r="G47" s="39">
        <v>37039.2</v>
      </c>
      <c r="H47" s="39">
        <f t="shared" si="0"/>
        <v>7328.409999999982</v>
      </c>
      <c r="I47" s="45" t="s">
        <v>59</v>
      </c>
      <c r="J47" s="9">
        <f>2986.35-0.09</f>
        <v>2986.2599999999998</v>
      </c>
    </row>
    <row r="48" spans="3:9" s="47" customFormat="1" ht="13.5" customHeight="1" thickBot="1">
      <c r="C48" s="25" t="s">
        <v>41</v>
      </c>
      <c r="D48" s="33">
        <f>SUM(D38:D47)</f>
        <v>397736.01</v>
      </c>
      <c r="E48" s="33">
        <f>SUM(E38:E47)</f>
        <v>2286622.9200000004</v>
      </c>
      <c r="F48" s="33">
        <f>SUM(F38:F47)</f>
        <v>2233096.26</v>
      </c>
      <c r="G48" s="33">
        <f>SUM(G38:G47)</f>
        <v>2570799.6700000004</v>
      </c>
      <c r="H48" s="33">
        <f>SUM(H38:H47)</f>
        <v>451262.6700000001</v>
      </c>
      <c r="I48" s="46"/>
    </row>
    <row r="49" spans="3:9" ht="13.5" customHeight="1" thickBot="1">
      <c r="C49" s="48" t="s">
        <v>60</v>
      </c>
      <c r="D49" s="48"/>
      <c r="E49" s="48"/>
      <c r="F49" s="48"/>
      <c r="G49" s="48"/>
      <c r="H49" s="48"/>
      <c r="I49" s="48"/>
    </row>
    <row r="50" spans="3:9" ht="40.5" customHeight="1" thickBot="1">
      <c r="C50" s="49" t="s">
        <v>61</v>
      </c>
      <c r="D50" s="50" t="s">
        <v>62</v>
      </c>
      <c r="E50" s="50"/>
      <c r="F50" s="50"/>
      <c r="G50" s="50"/>
      <c r="H50" s="50"/>
      <c r="I50" s="51" t="s">
        <v>63</v>
      </c>
    </row>
    <row r="51" spans="3:8" ht="21.75" customHeight="1">
      <c r="C51" s="52" t="s">
        <v>64</v>
      </c>
      <c r="D51" s="52"/>
      <c r="E51" s="52"/>
      <c r="F51" s="52"/>
      <c r="G51" s="52"/>
      <c r="H51" s="53">
        <f>+H35+H48</f>
        <v>729028.8099999996</v>
      </c>
    </row>
    <row r="52" spans="3:4" ht="15" hidden="1">
      <c r="C52" s="55" t="s">
        <v>65</v>
      </c>
      <c r="D52" s="55"/>
    </row>
    <row r="53" ht="12.75" customHeight="1" hidden="1">
      <c r="C53" s="56" t="s">
        <v>66</v>
      </c>
    </row>
    <row r="54" spans="5:6" ht="12.75">
      <c r="E54" s="57"/>
      <c r="F54" s="57"/>
    </row>
    <row r="55" spans="4:8" ht="12.75">
      <c r="D55" s="57"/>
      <c r="E55" s="57"/>
      <c r="F55" s="57"/>
      <c r="G55" s="57"/>
      <c r="H55" s="57"/>
    </row>
    <row r="56" spans="4:8" ht="12.75" hidden="1">
      <c r="D56" s="57"/>
      <c r="H56" s="54">
        <f>50059.78+229920.23+5829.05+22730.32+2275.56+4871.3+2277.65+45963.74+18.46+7276.28+1.69+1835.55+24676.4</f>
        <v>397736.01000000007</v>
      </c>
    </row>
    <row r="57" ht="12.75" hidden="1">
      <c r="H57" s="57">
        <f>H56-H48</f>
        <v>-53526.66000000003</v>
      </c>
    </row>
    <row r="58" spans="3:8" ht="12.75">
      <c r="C58" s="54" t="s">
        <v>67</v>
      </c>
      <c r="E58" s="57">
        <f>+E48+E35+5580</f>
        <v>2305178.9800000004</v>
      </c>
      <c r="F58" s="57"/>
      <c r="G58" s="57">
        <f>+G48+G35</f>
        <v>2583775.7300000004</v>
      </c>
      <c r="H58" s="57"/>
    </row>
  </sheetData>
  <sheetProtection/>
  <mergeCells count="10">
    <mergeCell ref="C24:I24"/>
    <mergeCell ref="C25:I25"/>
    <mergeCell ref="C26:I26"/>
    <mergeCell ref="C27:I27"/>
    <mergeCell ref="D50:H50"/>
    <mergeCell ref="I30:I34"/>
    <mergeCell ref="C29:I29"/>
    <mergeCell ref="C36:I36"/>
    <mergeCell ref="I38:I39"/>
    <mergeCell ref="C49:I49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zoomScaleSheetLayoutView="120" zoomScalePageLayoutView="0" workbookViewId="0" topLeftCell="A13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3.57421875" style="0" customWidth="1"/>
  </cols>
  <sheetData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7"/>
    </row>
    <row r="14" spans="1:9" ht="15">
      <c r="A14" s="7" t="s">
        <v>1</v>
      </c>
      <c r="B14" s="7"/>
      <c r="C14" s="7"/>
      <c r="D14" s="7"/>
      <c r="E14" s="7"/>
      <c r="F14" s="7"/>
      <c r="G14" s="7"/>
      <c r="H14" s="7"/>
      <c r="I14" s="7"/>
    </row>
    <row r="15" spans="1:9" ht="15">
      <c r="A15" s="7" t="s">
        <v>2</v>
      </c>
      <c r="B15" s="7"/>
      <c r="C15" s="7"/>
      <c r="D15" s="7"/>
      <c r="E15" s="7"/>
      <c r="F15" s="7"/>
      <c r="G15" s="7"/>
      <c r="H15" s="7"/>
      <c r="I15" s="7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158.40494</v>
      </c>
      <c r="C17" s="4"/>
      <c r="D17" s="4">
        <v>293.76762</v>
      </c>
      <c r="E17" s="4">
        <v>279.70237</v>
      </c>
      <c r="F17" s="4">
        <v>5.58</v>
      </c>
      <c r="G17" s="4">
        <v>621.79202</v>
      </c>
      <c r="H17" s="5">
        <v>60.02899</v>
      </c>
      <c r="I17" s="5">
        <f>B17+D17+F17-G17</f>
        <v>-164.03945999999996</v>
      </c>
    </row>
    <row r="19" ht="15">
      <c r="A19" t="s">
        <v>22</v>
      </c>
    </row>
    <row r="20" ht="15">
      <c r="A20" s="6" t="s">
        <v>13</v>
      </c>
    </row>
    <row r="21" ht="15">
      <c r="A21" s="6" t="s">
        <v>14</v>
      </c>
    </row>
    <row r="22" ht="15">
      <c r="A22" s="6" t="s">
        <v>15</v>
      </c>
    </row>
    <row r="23" ht="15">
      <c r="A23" s="6" t="s">
        <v>16</v>
      </c>
    </row>
    <row r="24" ht="15">
      <c r="A24" s="6" t="s">
        <v>17</v>
      </c>
    </row>
    <row r="25" ht="15">
      <c r="A25" s="6" t="s">
        <v>18</v>
      </c>
    </row>
    <row r="26" ht="15">
      <c r="A26" s="6" t="s">
        <v>19</v>
      </c>
    </row>
    <row r="27" ht="15">
      <c r="A27" s="6" t="s">
        <v>20</v>
      </c>
    </row>
    <row r="28" ht="15">
      <c r="A28" s="6" t="s">
        <v>21</v>
      </c>
    </row>
    <row r="29" ht="15">
      <c r="A29" s="6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2020-03-06T19:06:28Z</dcterms:created>
  <dcterms:modified xsi:type="dcterms:W3CDTF">2020-03-06T19:52:12Z</dcterms:modified>
  <cp:category/>
  <cp:version/>
  <cp:contentType/>
  <cp:contentStatus/>
</cp:coreProperties>
</file>