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Березовая11" sheetId="1" r:id="rId1"/>
    <sheet name="Березовая 1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H29" i="1" l="1"/>
  <c r="H30" i="1"/>
  <c r="H31" i="1"/>
  <c r="H32" i="1"/>
  <c r="H33" i="1"/>
  <c r="D34" i="1"/>
  <c r="E34" i="1"/>
  <c r="F34" i="1"/>
  <c r="G34" i="1"/>
  <c r="H34" i="1"/>
  <c r="F37" i="1"/>
  <c r="G37" i="1"/>
  <c r="H37" i="1"/>
  <c r="J37" i="1"/>
  <c r="K37" i="1"/>
  <c r="F38" i="1"/>
  <c r="H38" i="1" s="1"/>
  <c r="H46" i="1" s="1"/>
  <c r="H47" i="1" s="1"/>
  <c r="H39" i="1"/>
  <c r="H40" i="1"/>
  <c r="H41" i="1"/>
  <c r="J41" i="1"/>
  <c r="H42" i="1"/>
  <c r="F43" i="1"/>
  <c r="H43" i="1"/>
  <c r="E44" i="1"/>
  <c r="F44" i="1"/>
  <c r="G44" i="1"/>
  <c r="H44" i="1"/>
  <c r="F45" i="1"/>
  <c r="H45" i="1"/>
  <c r="D46" i="1"/>
  <c r="E46" i="1"/>
  <c r="G46" i="1"/>
  <c r="G55" i="1" s="1"/>
  <c r="H54" i="1"/>
  <c r="E55" i="1"/>
  <c r="F46" i="1" l="1"/>
</calcChain>
</file>

<file path=xl/sharedStrings.xml><?xml version="1.0" encoding="utf-8"?>
<sst xmlns="http://schemas.openxmlformats.org/spreadsheetml/2006/main" count="66" uniqueCount="59">
  <si>
    <t>ИТОГО ЖКУ</t>
  </si>
  <si>
    <t>Надеемся на дальнейшее сотрудничество. Администрация ООО "УЮТ-СЕРВИС"</t>
  </si>
  <si>
    <t>ООО "ГМК", ООО "Икс-Трим"</t>
  </si>
  <si>
    <t xml:space="preserve">Поступило за размещение интернет оборудования 8265,00 руб. </t>
  </si>
  <si>
    <t>Размещение Интернет оборудования</t>
  </si>
  <si>
    <t>Прочие поступления</t>
  </si>
  <si>
    <t>Общая задолженность по дому  на 01.01.2021г.</t>
  </si>
  <si>
    <t>Итого</t>
  </si>
  <si>
    <t xml:space="preserve"> ООО"Энерго-Сервис"</t>
  </si>
  <si>
    <t>т/о узлов учета теп/энергии</t>
  </si>
  <si>
    <t>электричество подъездное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</si>
  <si>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</si>
  <si>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</si>
  <si>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</si>
  <si>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</si>
  <si>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</si>
  <si>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</si>
  <si>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</si>
  <si>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</si>
  <si>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</si>
  <si>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Н/2008-31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</si>
  <si>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</si>
  <si>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</si>
  <si>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</si>
  <si>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</si>
  <si>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</si>
  <si>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</si>
  <si>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</si>
  <si>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</si>
  <si>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</si>
  <si>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</si>
  <si>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</si>
  <si>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</si>
  <si>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</si>
  <si>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"Сертоловский топливно энергетический комплекс"</t>
  </si>
  <si>
    <t>Отопление</t>
  </si>
  <si>
    <t>Коммунальные услуги</t>
  </si>
  <si>
    <t>Наименование поставщика</t>
  </si>
  <si>
    <t>имущества жилого дома № 11  по ул. Березовая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</si>
  <si>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</si>
  <si>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</si>
  <si>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</si>
  <si>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материал - 0.18 т.р.</t>
  </si>
  <si>
    <t>Производство работ по неисправности в системе освещения общедомовых помещений - 0.52 т.р.</t>
  </si>
  <si>
    <t>Ремонт тепловых пунктов и систем теплопотребления. Установка иммитаторов в ИТП - 2.46т.р.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</si>
  <si>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3.16</t>
    </r>
    <r>
      <rPr>
        <sz val="10"/>
        <rFont val="Arial Cyr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</si>
  <si>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</si>
  <si>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</si>
  <si>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</si>
  <si>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</si>
  <si>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</si>
  <si>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</si>
  <si>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</si>
  <si>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</si>
  <si>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</si>
  <si>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</si>
  <si>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11 по ул. Березовая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</si>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</sst>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wrapText="1"/>
    </xf>
    <xf numFmtId="4" fontId="8" fillId="0" borderId="0" xfId="0" applyNumberFormat="1" applyFont="1" applyFill="1"/>
    <xf numFmtId="0" fontId="9" fillId="0" borderId="0" xfId="0" applyFont="1" applyFill="1"/>
    <xf numFmtId="0" fontId="2" fillId="0" borderId="0" xfId="0" applyFont="1" applyFill="1"/>
    <xf numFmtId="0" fontId="7" fillId="0" borderId="4" xfId="0" applyFont="1" applyFill="1" applyBorder="1" applyAlignment="1">
      <alignment horizontal="center" vertical="top" wrapText="1"/>
    </xf>
    <xf numFmtId="4" fontId="7" fillId="0" borderId="4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4" fontId="10" fillId="0" borderId="4" xfId="0" applyNumberFormat="1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7" fillId="0" borderId="0" xfId="0" applyFont="1" applyFill="1" applyAlignment="1">
      <alignment horizontal="center"/>
    </xf>
    <xf numFmtId="0" fontId="4" fillId="0" borderId="6" xfId="0" applyFont="1" applyFill="1" applyBorder="1"/>
    <xf numFmtId="0" fontId="4" fillId="0" borderId="9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Fill="1"/>
    <xf numFmtId="0" fontId="18" fillId="0" borderId="0" xfId="1" applyFont="1"/>
    <xf numFmtId="0" fontId="19" fillId="0" borderId="0" xfId="1" applyFont="1"/>
    <xf numFmtId="0" fontId="18" fillId="0" borderId="0" xfId="1" applyFont="1" applyFill="1"/>
    <xf numFmtId="2" fontId="17" fillId="0" borderId="1" xfId="1" applyNumberFormat="1" applyFont="1" applyFill="1" applyBorder="1" applyAlignment="1">
      <alignment horizontal="center" vertical="center"/>
    </xf>
    <xf numFmtId="2" fontId="17" fillId="2" borderId="1" xfId="1" applyNumberFormat="1" applyFont="1" applyFill="1" applyBorder="1" applyAlignment="1">
      <alignment horizontal="center" vertical="center"/>
    </xf>
    <xf numFmtId="2" fontId="17" fillId="3" borderId="1" xfId="1" applyNumberFormat="1" applyFont="1" applyFill="1" applyBorder="1" applyAlignment="1">
      <alignment horizontal="center" vertical="center"/>
    </xf>
    <xf numFmtId="2" fontId="17" fillId="4" borderId="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C23" workbookViewId="0">
      <selection activeCell="D61" sqref="D61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7109375" style="2" customWidth="1"/>
    <col min="4" max="4" width="14.140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2.85546875" style="2" customWidth="1"/>
    <col min="9" max="9" width="22.8554687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4"/>
      <c r="D1" s="4"/>
      <c r="E1" s="4"/>
      <c r="F1" s="4"/>
      <c r="G1" s="4"/>
      <c r="H1" s="4"/>
      <c r="I1" s="4"/>
    </row>
    <row r="2" spans="3:9" ht="13.5" hidden="1" customHeight="1" thickBot="1" x14ac:dyDescent="0.25">
      <c r="C2" s="4"/>
      <c r="D2" s="4"/>
      <c r="E2" s="4" t="s">
        <v>41</v>
      </c>
      <c r="F2" s="4"/>
      <c r="G2" s="4"/>
      <c r="H2" s="4"/>
      <c r="I2" s="4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2.75" customHeight="1" x14ac:dyDescent="0.2">
      <c r="C20" s="33"/>
      <c r="D20" s="33"/>
      <c r="E20" s="32"/>
      <c r="F20" s="32"/>
      <c r="G20" s="32"/>
      <c r="H20" s="32"/>
      <c r="I20" s="32"/>
    </row>
    <row r="21" spans="3:11" ht="12.75" customHeight="1" x14ac:dyDescent="0.2">
      <c r="C21" s="33"/>
      <c r="D21" s="33"/>
      <c r="E21" s="32"/>
      <c r="F21" s="32"/>
      <c r="G21" s="32"/>
      <c r="H21" s="32"/>
      <c r="I21" s="32"/>
    </row>
    <row r="22" spans="3:11" ht="12.75" customHeight="1" x14ac:dyDescent="0.2">
      <c r="C22" s="33"/>
      <c r="D22" s="33"/>
      <c r="E22" s="32"/>
      <c r="F22" s="32"/>
      <c r="G22" s="32"/>
      <c r="H22" s="32"/>
      <c r="I22" s="32"/>
    </row>
    <row r="23" spans="3:11" ht="14.25" x14ac:dyDescent="0.2">
      <c r="C23" s="42" t="s">
        <v>40</v>
      </c>
      <c r="D23" s="42"/>
      <c r="E23" s="42"/>
      <c r="F23" s="42"/>
      <c r="G23" s="42"/>
      <c r="H23" s="42"/>
      <c r="I23" s="42"/>
    </row>
    <row r="24" spans="3:11" x14ac:dyDescent="0.2">
      <c r="C24" s="43" t="s">
        <v>39</v>
      </c>
      <c r="D24" s="43"/>
      <c r="E24" s="43"/>
      <c r="F24" s="43"/>
      <c r="G24" s="43"/>
      <c r="H24" s="43"/>
      <c r="I24" s="43"/>
    </row>
    <row r="25" spans="3:11" x14ac:dyDescent="0.2">
      <c r="C25" s="43" t="s">
        <v>38</v>
      </c>
      <c r="D25" s="43"/>
      <c r="E25" s="43"/>
      <c r="F25" s="43"/>
      <c r="G25" s="43"/>
      <c r="H25" s="43"/>
      <c r="I25" s="43"/>
    </row>
    <row r="26" spans="3:11" ht="6" customHeight="1" thickBot="1" x14ac:dyDescent="0.25">
      <c r="C26" s="48"/>
      <c r="D26" s="48"/>
      <c r="E26" s="48"/>
      <c r="F26" s="48"/>
      <c r="G26" s="48"/>
      <c r="H26" s="48"/>
      <c r="I26" s="48"/>
    </row>
    <row r="27" spans="3:11" ht="50.25" customHeight="1" thickBot="1" x14ac:dyDescent="0.25">
      <c r="C27" s="27" t="s">
        <v>28</v>
      </c>
      <c r="D27" s="30" t="s">
        <v>27</v>
      </c>
      <c r="E27" s="29" t="s">
        <v>26</v>
      </c>
      <c r="F27" s="29" t="s">
        <v>25</v>
      </c>
      <c r="G27" s="29" t="s">
        <v>24</v>
      </c>
      <c r="H27" s="29" t="s">
        <v>23</v>
      </c>
      <c r="I27" s="30" t="s">
        <v>37</v>
      </c>
    </row>
    <row r="28" spans="3:11" ht="13.5" customHeight="1" thickBot="1" x14ac:dyDescent="0.25">
      <c r="C28" s="45" t="s">
        <v>36</v>
      </c>
      <c r="D28" s="46"/>
      <c r="E28" s="46"/>
      <c r="F28" s="46"/>
      <c r="G28" s="46"/>
      <c r="H28" s="46"/>
      <c r="I28" s="47"/>
    </row>
    <row r="29" spans="3:11" ht="13.5" customHeight="1" thickBot="1" x14ac:dyDescent="0.25">
      <c r="C29" s="14" t="s">
        <v>35</v>
      </c>
      <c r="D29" s="18">
        <v>0</v>
      </c>
      <c r="E29" s="22"/>
      <c r="F29" s="22"/>
      <c r="G29" s="22"/>
      <c r="H29" s="22">
        <f>+D29+E29-F29</f>
        <v>0</v>
      </c>
      <c r="I29" s="40" t="s">
        <v>34</v>
      </c>
      <c r="K29" s="1">
        <v>16349.39</v>
      </c>
    </row>
    <row r="30" spans="3:11" ht="13.5" hidden="1" customHeight="1" thickBot="1" x14ac:dyDescent="0.25">
      <c r="C30" s="14" t="s">
        <v>33</v>
      </c>
      <c r="D30" s="18">
        <v>0</v>
      </c>
      <c r="E30" s="17"/>
      <c r="F30" s="17"/>
      <c r="G30" s="22"/>
      <c r="H30" s="22">
        <f>+D30+E30-F30</f>
        <v>0</v>
      </c>
      <c r="I30" s="49"/>
    </row>
    <row r="31" spans="3:11" ht="13.5" customHeight="1" thickBot="1" x14ac:dyDescent="0.25">
      <c r="C31" s="14" t="s">
        <v>32</v>
      </c>
      <c r="D31" s="18">
        <v>10220.07</v>
      </c>
      <c r="E31" s="17"/>
      <c r="F31" s="17"/>
      <c r="G31" s="22"/>
      <c r="H31" s="22">
        <f>+D31+E31-F31</f>
        <v>10220.07</v>
      </c>
      <c r="I31" s="49"/>
      <c r="K31" s="1">
        <v>8419.94</v>
      </c>
    </row>
    <row r="32" spans="3:11" ht="13.5" customHeight="1" thickBot="1" x14ac:dyDescent="0.25">
      <c r="C32" s="14" t="s">
        <v>31</v>
      </c>
      <c r="D32" s="18">
        <v>0</v>
      </c>
      <c r="E32" s="17"/>
      <c r="F32" s="17"/>
      <c r="G32" s="22"/>
      <c r="H32" s="22">
        <f>+D32+E32-F32</f>
        <v>0</v>
      </c>
      <c r="I32" s="49"/>
    </row>
    <row r="33" spans="3:11" ht="13.5" customHeight="1" thickBot="1" x14ac:dyDescent="0.25">
      <c r="C33" s="14" t="s">
        <v>30</v>
      </c>
      <c r="D33" s="18">
        <v>-3.4638958368304884E-14</v>
      </c>
      <c r="E33" s="17"/>
      <c r="F33" s="17"/>
      <c r="G33" s="22"/>
      <c r="H33" s="22">
        <f>+D33+E33-F33</f>
        <v>-3.4638958368304884E-14</v>
      </c>
      <c r="I33" s="50"/>
    </row>
    <row r="34" spans="3:11" ht="13.5" customHeight="1" thickBot="1" x14ac:dyDescent="0.25">
      <c r="C34" s="14" t="s">
        <v>7</v>
      </c>
      <c r="D34" s="13">
        <f>SUM(D29:D33)</f>
        <v>10220.07</v>
      </c>
      <c r="E34" s="13">
        <f>SUM(E29:E33)</f>
        <v>0</v>
      </c>
      <c r="F34" s="13">
        <f>SUM(F29:F33)</f>
        <v>0</v>
      </c>
      <c r="G34" s="13">
        <f>SUM(G29:G33)</f>
        <v>0</v>
      </c>
      <c r="H34" s="13">
        <f>SUM(H29:H33)</f>
        <v>10220.07</v>
      </c>
      <c r="I34" s="31"/>
    </row>
    <row r="35" spans="3:11" ht="13.5" customHeight="1" thickBot="1" x14ac:dyDescent="0.25">
      <c r="C35" s="44" t="s">
        <v>29</v>
      </c>
      <c r="D35" s="44"/>
      <c r="E35" s="44"/>
      <c r="F35" s="44"/>
      <c r="G35" s="44"/>
      <c r="H35" s="44"/>
      <c r="I35" s="44"/>
    </row>
    <row r="36" spans="3:11" ht="49.5" customHeight="1" thickBot="1" x14ac:dyDescent="0.25">
      <c r="C36" s="27" t="s">
        <v>28</v>
      </c>
      <c r="D36" s="30" t="s">
        <v>27</v>
      </c>
      <c r="E36" s="29" t="s">
        <v>26</v>
      </c>
      <c r="F36" s="29" t="s">
        <v>25</v>
      </c>
      <c r="G36" s="29" t="s">
        <v>24</v>
      </c>
      <c r="H36" s="29" t="s">
        <v>23</v>
      </c>
      <c r="I36" s="28" t="s">
        <v>22</v>
      </c>
    </row>
    <row r="37" spans="3:11" ht="18.75" customHeight="1" thickBot="1" x14ac:dyDescent="0.25">
      <c r="C37" s="27" t="s">
        <v>21</v>
      </c>
      <c r="D37" s="26">
        <v>10242.61</v>
      </c>
      <c r="E37" s="16">
        <v>95402.16</v>
      </c>
      <c r="F37" s="16">
        <f>93573.88+263.35</f>
        <v>93837.23000000001</v>
      </c>
      <c r="G37" s="16">
        <f>+E37</f>
        <v>95402.16</v>
      </c>
      <c r="H37" s="16">
        <f t="shared" ref="H37:H45" si="0">+D37+E37-F37</f>
        <v>11807.539999999994</v>
      </c>
      <c r="I37" s="40" t="s">
        <v>20</v>
      </c>
      <c r="J37" s="25">
        <f>1.89+5.47+11688.09-350.03-D37</f>
        <v>1102.8099999999995</v>
      </c>
      <c r="K37" s="25">
        <f>67.04+231.8+13090.31-H37</f>
        <v>1581.610000000006</v>
      </c>
    </row>
    <row r="38" spans="3:11" ht="22.5" customHeight="1" thickBot="1" x14ac:dyDescent="0.25">
      <c r="C38" s="14" t="s">
        <v>19</v>
      </c>
      <c r="D38" s="18">
        <v>2465.5799999999908</v>
      </c>
      <c r="E38" s="22">
        <v>22964.880000000001</v>
      </c>
      <c r="F38" s="22">
        <f>22524.77+63.4</f>
        <v>22588.170000000002</v>
      </c>
      <c r="G38" s="16">
        <v>3159.27</v>
      </c>
      <c r="H38" s="16">
        <f t="shared" si="0"/>
        <v>2842.28999999999</v>
      </c>
      <c r="I38" s="41"/>
    </row>
    <row r="39" spans="3:11" ht="13.5" customHeight="1" thickBot="1" x14ac:dyDescent="0.25">
      <c r="C39" s="20" t="s">
        <v>18</v>
      </c>
      <c r="D39" s="24">
        <v>0</v>
      </c>
      <c r="E39" s="22"/>
      <c r="F39" s="22"/>
      <c r="G39" s="16"/>
      <c r="H39" s="16">
        <f t="shared" si="0"/>
        <v>0</v>
      </c>
      <c r="I39" s="23"/>
    </row>
    <row r="40" spans="3:11" ht="12.75" hidden="1" customHeight="1" thickBot="1" x14ac:dyDescent="0.25">
      <c r="C40" s="14" t="s">
        <v>17</v>
      </c>
      <c r="D40" s="18">
        <v>0</v>
      </c>
      <c r="E40" s="22"/>
      <c r="F40" s="22"/>
      <c r="G40" s="16"/>
      <c r="H40" s="16">
        <f t="shared" si="0"/>
        <v>0</v>
      </c>
      <c r="I40" s="23" t="s">
        <v>16</v>
      </c>
    </row>
    <row r="41" spans="3:11" ht="27.75" customHeight="1" thickBot="1" x14ac:dyDescent="0.25">
      <c r="C41" s="14" t="s">
        <v>15</v>
      </c>
      <c r="D41" s="18">
        <v>177.0399999999936</v>
      </c>
      <c r="E41" s="22"/>
      <c r="F41" s="22">
        <v>177.36</v>
      </c>
      <c r="G41" s="16"/>
      <c r="H41" s="16">
        <f t="shared" si="0"/>
        <v>-0.32000000000641649</v>
      </c>
      <c r="I41" s="15" t="s">
        <v>14</v>
      </c>
      <c r="J41" s="1">
        <f>2664.54-44.31+400.28</f>
        <v>3020.51</v>
      </c>
      <c r="K41" s="1">
        <v>3455.46</v>
      </c>
    </row>
    <row r="42" spans="3:11" ht="13.5" hidden="1" customHeight="1" thickBot="1" x14ac:dyDescent="0.25">
      <c r="C42" s="14" t="s">
        <v>13</v>
      </c>
      <c r="D42" s="18">
        <v>0</v>
      </c>
      <c r="E42" s="21"/>
      <c r="F42" s="21"/>
      <c r="G42" s="16"/>
      <c r="H42" s="16">
        <f t="shared" si="0"/>
        <v>0</v>
      </c>
      <c r="I42" s="19" t="s">
        <v>12</v>
      </c>
    </row>
    <row r="43" spans="3:11" ht="13.5" customHeight="1" thickBot="1" x14ac:dyDescent="0.25">
      <c r="C43" s="20" t="s">
        <v>11</v>
      </c>
      <c r="D43" s="18">
        <v>435.19999999999891</v>
      </c>
      <c r="E43" s="17">
        <v>3907.2</v>
      </c>
      <c r="F43" s="17">
        <f>3856.94+8.56</f>
        <v>3865.5</v>
      </c>
      <c r="G43" s="16"/>
      <c r="H43" s="16">
        <f t="shared" si="0"/>
        <v>476.89999999999873</v>
      </c>
      <c r="I43" s="19"/>
    </row>
    <row r="44" spans="3:11" ht="13.5" customHeight="1" thickBot="1" x14ac:dyDescent="0.25">
      <c r="C44" s="20" t="s">
        <v>10</v>
      </c>
      <c r="D44" s="18">
        <v>1069.9000000000001</v>
      </c>
      <c r="E44" s="17">
        <f>5664.23+1642.9</f>
        <v>7307.1299999999992</v>
      </c>
      <c r="F44" s="17">
        <f>6058.83+1761.48-56.06</f>
        <v>7764.2499999999991</v>
      </c>
      <c r="G44" s="16">
        <f>+E44</f>
        <v>7307.1299999999992</v>
      </c>
      <c r="H44" s="16">
        <f t="shared" si="0"/>
        <v>612.77999999999975</v>
      </c>
      <c r="I44" s="19"/>
    </row>
    <row r="45" spans="3:11" ht="13.5" customHeight="1" thickBot="1" x14ac:dyDescent="0.25">
      <c r="C45" s="14" t="s">
        <v>9</v>
      </c>
      <c r="D45" s="18">
        <v>550.17999999999756</v>
      </c>
      <c r="E45" s="17">
        <v>5124.4799999999996</v>
      </c>
      <c r="F45" s="17">
        <f>5026.24+14.18</f>
        <v>5040.42</v>
      </c>
      <c r="G45" s="16">
        <v>11862.84</v>
      </c>
      <c r="H45" s="16">
        <f t="shared" si="0"/>
        <v>634.23999999999705</v>
      </c>
      <c r="I45" s="15" t="s">
        <v>8</v>
      </c>
    </row>
    <row r="46" spans="3:11" s="11" customFormat="1" ht="13.5" customHeight="1" thickBot="1" x14ac:dyDescent="0.25">
      <c r="C46" s="14" t="s">
        <v>7</v>
      </c>
      <c r="D46" s="13">
        <f>SUM(D37:D45)</f>
        <v>14940.50999999998</v>
      </c>
      <c r="E46" s="13">
        <f>SUM(E37:E45)</f>
        <v>134705.85</v>
      </c>
      <c r="F46" s="13">
        <f>SUM(F37:F45)</f>
        <v>133272.93000000002</v>
      </c>
      <c r="G46" s="13">
        <f>SUM(G37:G45)</f>
        <v>117731.40000000001</v>
      </c>
      <c r="H46" s="13">
        <f>SUM(H37:H45)</f>
        <v>16373.429999999971</v>
      </c>
      <c r="I46" s="12"/>
    </row>
    <row r="47" spans="3:11" ht="21" customHeight="1" thickBot="1" x14ac:dyDescent="0.35">
      <c r="C47" s="10" t="s">
        <v>6</v>
      </c>
      <c r="D47" s="10"/>
      <c r="E47" s="10"/>
      <c r="F47" s="10"/>
      <c r="G47" s="10"/>
      <c r="H47" s="9">
        <f>+H34+H46</f>
        <v>26593.499999999971</v>
      </c>
    </row>
    <row r="48" spans="3:11" ht="13.5" customHeight="1" thickBot="1" x14ac:dyDescent="0.25">
      <c r="C48" s="38" t="s">
        <v>5</v>
      </c>
      <c r="D48" s="38"/>
      <c r="E48" s="38"/>
      <c r="F48" s="38"/>
      <c r="G48" s="38"/>
      <c r="H48" s="38"/>
      <c r="I48" s="38"/>
    </row>
    <row r="49" spans="3:9" ht="26.25" customHeight="1" thickBot="1" x14ac:dyDescent="0.25">
      <c r="C49" s="8" t="s">
        <v>4</v>
      </c>
      <c r="D49" s="39" t="s">
        <v>3</v>
      </c>
      <c r="E49" s="39"/>
      <c r="F49" s="39"/>
      <c r="G49" s="39"/>
      <c r="H49" s="39"/>
      <c r="I49" s="7" t="s">
        <v>2</v>
      </c>
    </row>
    <row r="50" spans="3:9" ht="15" x14ac:dyDescent="0.25">
      <c r="C50" s="6" t="s">
        <v>1</v>
      </c>
      <c r="D50" s="6"/>
    </row>
    <row r="51" spans="3:9" hidden="1" x14ac:dyDescent="0.2">
      <c r="C51" s="5"/>
    </row>
    <row r="52" spans="3:9" x14ac:dyDescent="0.2">
      <c r="D52" s="3"/>
      <c r="E52" s="3"/>
      <c r="F52" s="3"/>
    </row>
    <row r="53" spans="3:9" x14ac:dyDescent="0.2">
      <c r="D53" s="3"/>
      <c r="E53" s="3"/>
      <c r="F53" s="3"/>
      <c r="G53" s="3"/>
      <c r="H53" s="3"/>
    </row>
    <row r="54" spans="3:9" hidden="1" x14ac:dyDescent="0.2">
      <c r="C54" s="4"/>
      <c r="D54" s="3"/>
      <c r="E54" s="4"/>
      <c r="F54" s="4"/>
      <c r="G54" s="4"/>
      <c r="H54" s="2">
        <f>1749.87+359.08+1608.89+6683.36+297.27+174.4+54.17</f>
        <v>10927.04</v>
      </c>
      <c r="I54" s="4"/>
    </row>
    <row r="55" spans="3:9" x14ac:dyDescent="0.2">
      <c r="C55" s="2" t="s">
        <v>0</v>
      </c>
      <c r="E55" s="3">
        <f>+E46+E34+8265</f>
        <v>142970.85</v>
      </c>
      <c r="F55" s="3"/>
      <c r="G55" s="3">
        <f>+G46+G34</f>
        <v>117731.40000000001</v>
      </c>
      <c r="H55" s="4"/>
    </row>
    <row r="57" spans="3:9" x14ac:dyDescent="0.2">
      <c r="D57" s="3"/>
      <c r="E57" s="3"/>
      <c r="F57" s="3"/>
      <c r="G57" s="3"/>
      <c r="H57" s="3"/>
    </row>
  </sheetData>
  <mergeCells count="10">
    <mergeCell ref="C48:I48"/>
    <mergeCell ref="D49:H49"/>
    <mergeCell ref="I37:I38"/>
    <mergeCell ref="C23:I23"/>
    <mergeCell ref="C24:I24"/>
    <mergeCell ref="C35:I35"/>
    <mergeCell ref="C28:I28"/>
    <mergeCell ref="C26:I26"/>
    <mergeCell ref="C25:I25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I24"/>
  <sheetViews>
    <sheetView topLeftCell="A13" zoomScaleNormal="100" zoomScaleSheetLayoutView="120" workbookViewId="0">
      <selection activeCell="G18" sqref="G18"/>
    </sheetView>
  </sheetViews>
  <sheetFormatPr defaultRowHeight="15" x14ac:dyDescent="0.25"/>
  <cols>
    <col min="1" max="1" width="4.5703125" style="51" customWidth="1"/>
    <col min="2" max="2" width="12.42578125" style="51" customWidth="1"/>
    <col min="3" max="3" width="13.28515625" style="51" hidden="1" customWidth="1"/>
    <col min="4" max="4" width="12.140625" style="51" customWidth="1"/>
    <col min="5" max="5" width="13.5703125" style="51" customWidth="1"/>
    <col min="6" max="6" width="13.28515625" style="51" customWidth="1"/>
    <col min="7" max="7" width="14.28515625" style="51" customWidth="1"/>
    <col min="8" max="8" width="15.140625" style="51" customWidth="1"/>
    <col min="9" max="9" width="13.7109375" style="51" customWidth="1"/>
    <col min="10" max="16384" width="9.140625" style="51"/>
  </cols>
  <sheetData>
    <row r="14" spans="1:9" x14ac:dyDescent="0.25">
      <c r="A14" s="63" t="s">
        <v>58</v>
      </c>
      <c r="B14" s="63"/>
      <c r="C14" s="63"/>
      <c r="D14" s="63"/>
      <c r="E14" s="63"/>
      <c r="F14" s="63"/>
      <c r="G14" s="63"/>
      <c r="H14" s="63"/>
      <c r="I14" s="63"/>
    </row>
    <row r="15" spans="1:9" x14ac:dyDescent="0.25">
      <c r="A15" s="63" t="s">
        <v>57</v>
      </c>
      <c r="B15" s="63"/>
      <c r="C15" s="63"/>
      <c r="D15" s="63"/>
      <c r="E15" s="63"/>
      <c r="F15" s="63"/>
      <c r="G15" s="63"/>
      <c r="H15" s="63"/>
      <c r="I15" s="63"/>
    </row>
    <row r="16" spans="1:9" x14ac:dyDescent="0.25">
      <c r="A16" s="63" t="s">
        <v>56</v>
      </c>
      <c r="B16" s="63"/>
      <c r="C16" s="63"/>
      <c r="D16" s="63"/>
      <c r="E16" s="63"/>
      <c r="F16" s="63"/>
      <c r="G16" s="63"/>
      <c r="H16" s="63"/>
      <c r="I16" s="63"/>
    </row>
    <row r="17" spans="1:9" ht="60" x14ac:dyDescent="0.25">
      <c r="A17" s="61" t="s">
        <v>55</v>
      </c>
      <c r="B17" s="61" t="s">
        <v>54</v>
      </c>
      <c r="C17" s="61" t="s">
        <v>53</v>
      </c>
      <c r="D17" s="61" t="s">
        <v>52</v>
      </c>
      <c r="E17" s="61" t="s">
        <v>51</v>
      </c>
      <c r="F17" s="62" t="s">
        <v>50</v>
      </c>
      <c r="G17" s="62" t="s">
        <v>49</v>
      </c>
      <c r="H17" s="61" t="s">
        <v>48</v>
      </c>
      <c r="I17" s="61" t="s">
        <v>47</v>
      </c>
    </row>
    <row r="18" spans="1:9" x14ac:dyDescent="0.25">
      <c r="A18" s="60" t="s">
        <v>46</v>
      </c>
      <c r="B18" s="58">
        <v>55.139060000000001</v>
      </c>
      <c r="C18" s="59"/>
      <c r="D18" s="58">
        <v>22.964880000000001</v>
      </c>
      <c r="E18" s="58">
        <v>22.588170000000002</v>
      </c>
      <c r="F18" s="58">
        <v>8.2650000000000006</v>
      </c>
      <c r="G18" s="57">
        <v>3.1592699999999998</v>
      </c>
      <c r="H18" s="56">
        <v>2.8422900000000002</v>
      </c>
      <c r="I18" s="56">
        <f>B18+D18+F18-G18</f>
        <v>83.209669999999988</v>
      </c>
    </row>
    <row r="20" spans="1:9" x14ac:dyDescent="0.25">
      <c r="A20" s="51" t="s">
        <v>45</v>
      </c>
    </row>
    <row r="21" spans="1:9" x14ac:dyDescent="0.25">
      <c r="A21" s="51" t="s">
        <v>44</v>
      </c>
    </row>
    <row r="22" spans="1:9" x14ac:dyDescent="0.25">
      <c r="A22" s="55" t="s">
        <v>43</v>
      </c>
    </row>
    <row r="23" spans="1:9" x14ac:dyDescent="0.25">
      <c r="A23" s="54" t="s">
        <v>42</v>
      </c>
    </row>
    <row r="24" spans="1:9" s="52" customFormat="1" x14ac:dyDescent="0.25">
      <c r="A24" s="53"/>
    </row>
  </sheetData>
  <mergeCells count="3">
    <mergeCell ref="A14:I14"/>
    <mergeCell ref="A15:I15"/>
    <mergeCell ref="A16:I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Березовая11</vt:lpstr>
      <vt:lpstr>Березовая 11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2021-03-24T06:55:52Z</dcterms:created>
  <dcterms:modified xsi:type="dcterms:W3CDTF">2021-03-24T08:28:26Z</dcterms:modified>
</cp:coreProperties>
</file>