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Березовая8" sheetId="1" r:id="rId1"/>
    <sheet name="Березовая 8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34" i="1" l="1"/>
  <c r="K34" i="1"/>
  <c r="H35" i="1"/>
  <c r="H36" i="1"/>
  <c r="H39" i="1" s="1"/>
  <c r="K36" i="1"/>
  <c r="H37" i="1"/>
  <c r="F38" i="1"/>
  <c r="H38" i="1"/>
  <c r="D39" i="1"/>
  <c r="E39" i="1"/>
  <c r="F39" i="1"/>
  <c r="G39" i="1"/>
  <c r="G42" i="1"/>
  <c r="G51" i="1" s="1"/>
  <c r="G61" i="1" s="1"/>
  <c r="H42" i="1"/>
  <c r="J42" i="1"/>
  <c r="K42" i="1"/>
  <c r="H43" i="1"/>
  <c r="J43" i="1"/>
  <c r="H44" i="1"/>
  <c r="H45" i="1"/>
  <c r="F46" i="1"/>
  <c r="H46" i="1" s="1"/>
  <c r="J46" i="1"/>
  <c r="K46" i="1"/>
  <c r="H47" i="1"/>
  <c r="F48" i="1"/>
  <c r="H48" i="1"/>
  <c r="J48" i="1"/>
  <c r="E49" i="1"/>
  <c r="H49" i="1" s="1"/>
  <c r="F49" i="1"/>
  <c r="G49" i="1"/>
  <c r="F50" i="1"/>
  <c r="H50" i="1" s="1"/>
  <c r="D51" i="1"/>
  <c r="F51" i="1"/>
  <c r="H58" i="1"/>
  <c r="H51" i="1" l="1"/>
  <c r="H59" i="1" s="1"/>
  <c r="E51" i="1"/>
  <c r="E61" i="1" s="1"/>
  <c r="H52" i="1" l="1"/>
</calcChain>
</file>

<file path=xl/sharedStrings.xml><?xml version="1.0" encoding="utf-8"?>
<sst xmlns="http://schemas.openxmlformats.org/spreadsheetml/2006/main" count="65" uniqueCount="58">
  <si>
    <t>ИТОГО ЖКУ</t>
  </si>
  <si>
    <t>Надеемся на дальнейшее сотрудничество. Администрация ООО "УЮТ-СЕРВИС"</t>
  </si>
  <si>
    <t>ООО "ГМК", ООО "Икс-Трим"</t>
  </si>
  <si>
    <t xml:space="preserve">Поступило за размещение интернет оборудования 8265,00 руб. </t>
  </si>
  <si>
    <t>Размещение Интернет оборудования</t>
  </si>
  <si>
    <t>Прочие поступления</t>
  </si>
  <si>
    <t>Общая задолженность по дому  на 01.01.2021г.</t>
  </si>
  <si>
    <t>Итого</t>
  </si>
  <si>
    <t xml:space="preserve"> ООО"Энерго-Сервис"</t>
  </si>
  <si>
    <t>т/о узлов учета теп/энергии</t>
  </si>
  <si>
    <t>электричество подъездное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</si>
  <si>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</si>
  <si>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</si>
  <si>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</si>
  <si>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</si>
  <si>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</si>
  <si>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</si>
  <si>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</si>
  <si>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</si>
  <si>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</si>
  <si>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Н/2008-60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</si>
  <si>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</si>
  <si>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</si>
  <si>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</si>
  <si>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</si>
  <si>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</si>
  <si>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</si>
  <si>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</si>
  <si>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</si>
  <si>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</si>
  <si>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</si>
  <si>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</si>
  <si>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</si>
  <si>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</si>
  <si>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"Сертоловский топливно энергетический комплекс"</t>
  </si>
  <si>
    <t>Отопление</t>
  </si>
  <si>
    <t>Коммунальные услуги</t>
  </si>
  <si>
    <t>Наименование поставщика</t>
  </si>
  <si>
    <t>имущества жилого дома № 8  по ул. Березовая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</si>
  <si>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</si>
  <si>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</si>
  <si>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</si>
  <si>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материал - 0.03 т.р.</t>
  </si>
  <si>
    <t>Производство работ по неисправности в системе освещения общедомовых помещений - 0.51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</si>
  <si>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0</t>
    </r>
    <r>
      <rPr>
        <b/>
        <sz val="11"/>
        <color indexed="8"/>
        <rFont val="Calibri"/>
        <family val="2"/>
        <charset val="204"/>
      </rPr>
      <t>.54</t>
    </r>
    <r>
      <rPr>
        <sz val="11"/>
        <color indexed="8"/>
        <rFont val="Calibri"/>
        <family val="2"/>
        <charset val="204"/>
      </rPr>
      <t xml:space="preserve"> тыс.</t>
    </r>
    <r>
      <rPr>
        <sz val="11"/>
        <color indexed="8"/>
        <rFont val="Calibri"/>
        <family val="2"/>
        <charset val="204"/>
      </rPr>
      <t xml:space="preserve"> 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</si>
  <si>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</si>
  <si>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</si>
  <si>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</si>
  <si>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</si>
  <si>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</si>
  <si>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</si>
  <si>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</si>
  <si>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</si>
  <si>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</si>
  <si>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</si>
  <si>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8 по ул. Березовая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</si>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</sst>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4" fontId="6" fillId="0" borderId="0" xfId="0" applyNumberFormat="1" applyFont="1" applyFill="1"/>
    <xf numFmtId="0" fontId="7" fillId="0" borderId="0" xfId="0" applyFont="1" applyFill="1"/>
    <xf numFmtId="0" fontId="2" fillId="0" borderId="0" xfId="0" applyFont="1" applyFill="1"/>
    <xf numFmtId="0" fontId="5" fillId="0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4" fontId="11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5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7" fillId="0" borderId="0" xfId="0" applyFont="1" applyFill="1"/>
    <xf numFmtId="0" fontId="5" fillId="0" borderId="3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1" fillId="0" borderId="0" xfId="1"/>
    <xf numFmtId="0" fontId="19" fillId="0" borderId="0" xfId="1" applyFont="1"/>
    <xf numFmtId="2" fontId="18" fillId="0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2" fontId="18" fillId="3" borderId="1" xfId="1" applyNumberFormat="1" applyFont="1" applyFill="1" applyBorder="1" applyAlignment="1">
      <alignment horizontal="center" vertical="center"/>
    </xf>
    <xf numFmtId="2" fontId="18" fillId="4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C15" workbookViewId="0">
      <selection activeCell="E36" sqref="E36:F36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5703125" style="2" customWidth="1"/>
    <col min="4" max="4" width="13.7109375" style="2" customWidth="1"/>
    <col min="5" max="5" width="11" style="2" customWidth="1"/>
    <col min="6" max="6" width="11.5703125" style="2" customWidth="1"/>
    <col min="7" max="7" width="11.85546875" style="2" customWidth="1"/>
    <col min="8" max="8" width="14" style="2" customWidth="1"/>
    <col min="9" max="9" width="24.710937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35"/>
      <c r="D1" s="35"/>
      <c r="E1" s="35"/>
      <c r="F1" s="35"/>
      <c r="G1" s="35"/>
      <c r="H1" s="35"/>
      <c r="I1" s="35"/>
    </row>
    <row r="2" spans="3:9" ht="13.5" hidden="1" customHeight="1" thickBot="1" x14ac:dyDescent="0.25">
      <c r="C2" s="35"/>
      <c r="D2" s="35"/>
      <c r="E2" s="35" t="s">
        <v>41</v>
      </c>
      <c r="F2" s="35"/>
      <c r="G2" s="35"/>
      <c r="H2" s="35"/>
      <c r="I2" s="35"/>
    </row>
    <row r="3" spans="3:9" ht="13.5" hidden="1" customHeight="1" thickBot="1" x14ac:dyDescent="0.25">
      <c r="C3" s="34"/>
      <c r="D3" s="33"/>
      <c r="E3" s="32"/>
      <c r="F3" s="32"/>
      <c r="G3" s="32"/>
      <c r="H3" s="32"/>
      <c r="I3" s="31"/>
    </row>
    <row r="4" spans="3:9" ht="12.75" hidden="1" customHeight="1" x14ac:dyDescent="0.2">
      <c r="C4" s="30"/>
      <c r="D4" s="30"/>
      <c r="E4" s="29"/>
      <c r="F4" s="29"/>
      <c r="G4" s="29"/>
      <c r="H4" s="29"/>
      <c r="I4" s="29"/>
    </row>
    <row r="5" spans="3:9" ht="12.75" customHeight="1" x14ac:dyDescent="0.2">
      <c r="C5" s="30"/>
      <c r="D5" s="30"/>
      <c r="E5" s="29"/>
      <c r="F5" s="29"/>
      <c r="G5" s="29"/>
      <c r="H5" s="29"/>
      <c r="I5" s="29"/>
    </row>
    <row r="6" spans="3:9" ht="12.75" customHeight="1" x14ac:dyDescent="0.2">
      <c r="C6" s="30"/>
      <c r="D6" s="30"/>
      <c r="E6" s="29"/>
      <c r="F6" s="29"/>
      <c r="G6" s="29"/>
      <c r="H6" s="29"/>
      <c r="I6" s="29"/>
    </row>
    <row r="7" spans="3:9" ht="12.75" customHeight="1" x14ac:dyDescent="0.2">
      <c r="C7" s="30"/>
      <c r="D7" s="30"/>
      <c r="E7" s="29"/>
      <c r="F7" s="29"/>
      <c r="G7" s="29"/>
      <c r="H7" s="29"/>
      <c r="I7" s="29"/>
    </row>
    <row r="8" spans="3:9" ht="12.75" customHeight="1" x14ac:dyDescent="0.2">
      <c r="C8" s="30"/>
      <c r="D8" s="30"/>
      <c r="E8" s="29"/>
      <c r="F8" s="29"/>
      <c r="G8" s="29"/>
      <c r="H8" s="29"/>
      <c r="I8" s="29"/>
    </row>
    <row r="9" spans="3:9" ht="12.75" customHeight="1" x14ac:dyDescent="0.2">
      <c r="C9" s="30"/>
      <c r="D9" s="30"/>
      <c r="E9" s="29"/>
      <c r="F9" s="29"/>
      <c r="G9" s="29"/>
      <c r="H9" s="29"/>
      <c r="I9" s="29"/>
    </row>
    <row r="10" spans="3:9" ht="12.75" customHeight="1" x14ac:dyDescent="0.2">
      <c r="C10" s="30"/>
      <c r="D10" s="30"/>
      <c r="E10" s="29"/>
      <c r="F10" s="29"/>
      <c r="G10" s="29"/>
      <c r="H10" s="29"/>
      <c r="I10" s="29"/>
    </row>
    <row r="11" spans="3:9" ht="12.75" customHeight="1" x14ac:dyDescent="0.2">
      <c r="C11" s="30"/>
      <c r="D11" s="30"/>
      <c r="E11" s="29"/>
      <c r="F11" s="29"/>
      <c r="G11" s="29"/>
      <c r="H11" s="29"/>
      <c r="I11" s="29"/>
    </row>
    <row r="12" spans="3:9" ht="12.75" customHeight="1" x14ac:dyDescent="0.2">
      <c r="C12" s="30"/>
      <c r="D12" s="30"/>
      <c r="E12" s="29"/>
      <c r="F12" s="29"/>
      <c r="G12" s="29"/>
      <c r="H12" s="29"/>
      <c r="I12" s="29"/>
    </row>
    <row r="13" spans="3:9" ht="12.75" customHeight="1" x14ac:dyDescent="0.2">
      <c r="C13" s="30"/>
      <c r="D13" s="30"/>
      <c r="E13" s="29"/>
      <c r="F13" s="29"/>
      <c r="G13" s="29"/>
      <c r="H13" s="29"/>
      <c r="I13" s="29"/>
    </row>
    <row r="14" spans="3:9" ht="12.75" customHeight="1" x14ac:dyDescent="0.2">
      <c r="C14" s="30"/>
      <c r="D14" s="30"/>
      <c r="E14" s="29"/>
      <c r="F14" s="29"/>
      <c r="G14" s="29"/>
      <c r="H14" s="29"/>
      <c r="I14" s="29"/>
    </row>
    <row r="15" spans="3:9" ht="12.75" customHeight="1" x14ac:dyDescent="0.2">
      <c r="C15" s="30"/>
      <c r="D15" s="30"/>
      <c r="E15" s="29"/>
      <c r="F15" s="29"/>
      <c r="G15" s="29"/>
      <c r="H15" s="29"/>
      <c r="I15" s="29"/>
    </row>
    <row r="16" spans="3:9" ht="12.75" customHeight="1" x14ac:dyDescent="0.2">
      <c r="C16" s="30"/>
      <c r="D16" s="30"/>
      <c r="E16" s="29"/>
      <c r="F16" s="29"/>
      <c r="G16" s="29"/>
      <c r="H16" s="29"/>
      <c r="I16" s="29"/>
    </row>
    <row r="17" spans="3:9" ht="12.75" customHeight="1" x14ac:dyDescent="0.2">
      <c r="C17" s="30"/>
      <c r="E17" s="29"/>
      <c r="F17" s="29"/>
      <c r="G17" s="29"/>
      <c r="H17" s="29"/>
      <c r="I17" s="29"/>
    </row>
    <row r="18" spans="3:9" ht="12.75" customHeight="1" x14ac:dyDescent="0.2">
      <c r="C18" s="30"/>
      <c r="D18" s="30"/>
      <c r="E18" s="29"/>
      <c r="F18" s="29"/>
      <c r="G18" s="29"/>
      <c r="H18" s="29"/>
      <c r="I18" s="29"/>
    </row>
    <row r="19" spans="3:9" ht="12.75" customHeight="1" x14ac:dyDescent="0.2">
      <c r="C19" s="30"/>
      <c r="D19" s="30"/>
      <c r="E19" s="29"/>
      <c r="F19" s="29"/>
      <c r="G19" s="29"/>
      <c r="H19" s="29"/>
      <c r="I19" s="29"/>
    </row>
    <row r="20" spans="3:9" ht="12.75" customHeight="1" x14ac:dyDescent="0.2">
      <c r="C20" s="30"/>
      <c r="D20" s="30"/>
      <c r="E20" s="29"/>
      <c r="F20" s="29"/>
      <c r="G20" s="29"/>
      <c r="H20" s="29"/>
      <c r="I20" s="29"/>
    </row>
    <row r="21" spans="3:9" ht="12.75" customHeight="1" x14ac:dyDescent="0.2">
      <c r="C21" s="30"/>
      <c r="D21" s="30"/>
      <c r="E21" s="29"/>
      <c r="F21" s="29"/>
      <c r="G21" s="29"/>
      <c r="H21" s="29"/>
      <c r="I21" s="29"/>
    </row>
    <row r="22" spans="3:9" ht="12.75" customHeight="1" x14ac:dyDescent="0.2">
      <c r="C22" s="30"/>
      <c r="D22" s="30"/>
      <c r="E22" s="29"/>
      <c r="F22" s="29"/>
      <c r="G22" s="29"/>
      <c r="H22" s="29"/>
      <c r="I22" s="29"/>
    </row>
    <row r="23" spans="3:9" ht="12.75" customHeight="1" x14ac:dyDescent="0.2">
      <c r="C23" s="30"/>
      <c r="D23" s="30"/>
      <c r="E23" s="29"/>
      <c r="F23" s="29"/>
      <c r="G23" s="29"/>
      <c r="H23" s="29"/>
      <c r="I23" s="29"/>
    </row>
    <row r="24" spans="3:9" ht="12.75" customHeight="1" x14ac:dyDescent="0.2">
      <c r="C24" s="30"/>
      <c r="D24" s="30"/>
      <c r="E24" s="29"/>
      <c r="F24" s="29"/>
      <c r="G24" s="29"/>
      <c r="H24" s="29"/>
      <c r="I24" s="29"/>
    </row>
    <row r="25" spans="3:9" ht="12.75" customHeight="1" x14ac:dyDescent="0.2">
      <c r="C25" s="30"/>
      <c r="D25" s="30"/>
      <c r="E25" s="29"/>
      <c r="F25" s="29"/>
      <c r="G25" s="29"/>
      <c r="H25" s="29"/>
      <c r="I25" s="29"/>
    </row>
    <row r="26" spans="3:9" ht="12.75" customHeight="1" x14ac:dyDescent="0.2">
      <c r="C26" s="30"/>
      <c r="D26" s="30"/>
      <c r="E26" s="29"/>
      <c r="F26" s="29"/>
      <c r="G26" s="29"/>
      <c r="H26" s="29"/>
      <c r="I26" s="29"/>
    </row>
    <row r="27" spans="3:9" ht="12.75" customHeight="1" x14ac:dyDescent="0.2">
      <c r="C27" s="30"/>
      <c r="D27" s="30"/>
      <c r="E27" s="29"/>
      <c r="F27" s="29"/>
      <c r="G27" s="29"/>
      <c r="H27" s="29"/>
      <c r="I27" s="29"/>
    </row>
    <row r="28" spans="3:9" ht="14.25" x14ac:dyDescent="0.2">
      <c r="C28" s="42" t="s">
        <v>40</v>
      </c>
      <c r="D28" s="42"/>
      <c r="E28" s="42"/>
      <c r="F28" s="42"/>
      <c r="G28" s="42"/>
      <c r="H28" s="42"/>
      <c r="I28" s="42"/>
    </row>
    <row r="29" spans="3:9" x14ac:dyDescent="0.2">
      <c r="C29" s="43" t="s">
        <v>39</v>
      </c>
      <c r="D29" s="43"/>
      <c r="E29" s="43"/>
      <c r="F29" s="43"/>
      <c r="G29" s="43"/>
      <c r="H29" s="43"/>
      <c r="I29" s="43"/>
    </row>
    <row r="30" spans="3:9" x14ac:dyDescent="0.2">
      <c r="C30" s="43" t="s">
        <v>38</v>
      </c>
      <c r="D30" s="43"/>
      <c r="E30" s="43"/>
      <c r="F30" s="43"/>
      <c r="G30" s="43"/>
      <c r="H30" s="43"/>
      <c r="I30" s="43"/>
    </row>
    <row r="31" spans="3:9" ht="6" customHeight="1" thickBot="1" x14ac:dyDescent="0.25">
      <c r="C31" s="48"/>
      <c r="D31" s="48"/>
      <c r="E31" s="48"/>
      <c r="F31" s="48"/>
      <c r="G31" s="48"/>
      <c r="H31" s="48"/>
      <c r="I31" s="48"/>
    </row>
    <row r="32" spans="3:9" ht="48.75" customHeight="1" thickBot="1" x14ac:dyDescent="0.25">
      <c r="C32" s="24" t="s">
        <v>28</v>
      </c>
      <c r="D32" s="27" t="s">
        <v>27</v>
      </c>
      <c r="E32" s="26" t="s">
        <v>26</v>
      </c>
      <c r="F32" s="26" t="s">
        <v>25</v>
      </c>
      <c r="G32" s="26" t="s">
        <v>24</v>
      </c>
      <c r="H32" s="26" t="s">
        <v>23</v>
      </c>
      <c r="I32" s="27" t="s">
        <v>37</v>
      </c>
    </row>
    <row r="33" spans="3:11" ht="13.5" customHeight="1" thickBot="1" x14ac:dyDescent="0.25">
      <c r="C33" s="45" t="s">
        <v>36</v>
      </c>
      <c r="D33" s="46"/>
      <c r="E33" s="46"/>
      <c r="F33" s="46"/>
      <c r="G33" s="46"/>
      <c r="H33" s="46"/>
      <c r="I33" s="47"/>
    </row>
    <row r="34" spans="3:11" ht="13.5" customHeight="1" thickBot="1" x14ac:dyDescent="0.25">
      <c r="C34" s="12" t="s">
        <v>35</v>
      </c>
      <c r="D34" s="16">
        <v>69867.839999999997</v>
      </c>
      <c r="E34" s="19"/>
      <c r="F34" s="19">
        <v>5647.38</v>
      </c>
      <c r="G34" s="19"/>
      <c r="H34" s="19">
        <f>+D34+E34-F34</f>
        <v>64220.46</v>
      </c>
      <c r="I34" s="38" t="s">
        <v>34</v>
      </c>
      <c r="K34" s="1">
        <f>51380.7+19910.56-16.7</f>
        <v>71274.559999999998</v>
      </c>
    </row>
    <row r="35" spans="3:11" ht="13.5" hidden="1" customHeight="1" thickBot="1" x14ac:dyDescent="0.25">
      <c r="C35" s="12" t="s">
        <v>33</v>
      </c>
      <c r="D35" s="16">
        <v>0</v>
      </c>
      <c r="E35" s="15"/>
      <c r="F35" s="15"/>
      <c r="G35" s="19"/>
      <c r="H35" s="19">
        <f>+D35+E35-F35</f>
        <v>0</v>
      </c>
      <c r="I35" s="40"/>
    </row>
    <row r="36" spans="3:11" ht="13.5" customHeight="1" thickBot="1" x14ac:dyDescent="0.25">
      <c r="C36" s="12" t="s">
        <v>32</v>
      </c>
      <c r="D36" s="16">
        <v>9116.48</v>
      </c>
      <c r="E36" s="15"/>
      <c r="F36" s="15"/>
      <c r="G36" s="19"/>
      <c r="H36" s="19">
        <f>+D36+E36-F36</f>
        <v>9116.48</v>
      </c>
      <c r="I36" s="40"/>
      <c r="K36" s="1">
        <f>7366.95-12.47</f>
        <v>7354.48</v>
      </c>
    </row>
    <row r="37" spans="3:11" ht="13.5" customHeight="1" thickBot="1" x14ac:dyDescent="0.25">
      <c r="C37" s="12" t="s">
        <v>31</v>
      </c>
      <c r="D37" s="16">
        <v>0</v>
      </c>
      <c r="E37" s="15"/>
      <c r="F37" s="15"/>
      <c r="G37" s="19"/>
      <c r="H37" s="19">
        <f>+D37+E37-F37</f>
        <v>0</v>
      </c>
      <c r="I37" s="40"/>
    </row>
    <row r="38" spans="3:11" ht="13.5" customHeight="1" thickBot="1" x14ac:dyDescent="0.25">
      <c r="C38" s="12" t="s">
        <v>30</v>
      </c>
      <c r="D38" s="16">
        <v>134.57999999999998</v>
      </c>
      <c r="E38" s="15"/>
      <c r="F38" s="15">
        <f>0.84+3.34</f>
        <v>4.18</v>
      </c>
      <c r="G38" s="19"/>
      <c r="H38" s="19">
        <f>+D38+E38-F38</f>
        <v>130.39999999999998</v>
      </c>
      <c r="I38" s="41"/>
    </row>
    <row r="39" spans="3:11" ht="13.5" customHeight="1" thickBot="1" x14ac:dyDescent="0.25">
      <c r="C39" s="12" t="s">
        <v>7</v>
      </c>
      <c r="D39" s="11">
        <f>SUM(D34:D38)</f>
        <v>79118.899999999994</v>
      </c>
      <c r="E39" s="11">
        <f>SUM(E34:E38)</f>
        <v>0</v>
      </c>
      <c r="F39" s="11">
        <f>SUM(F34:F38)</f>
        <v>5651.56</v>
      </c>
      <c r="G39" s="11">
        <f>SUM(G34:G38)</f>
        <v>0</v>
      </c>
      <c r="H39" s="11">
        <f>SUM(H34:H38)</f>
        <v>73467.34</v>
      </c>
      <c r="I39" s="28"/>
    </row>
    <row r="40" spans="3:11" ht="13.5" customHeight="1" thickBot="1" x14ac:dyDescent="0.25">
      <c r="C40" s="44" t="s">
        <v>29</v>
      </c>
      <c r="D40" s="44"/>
      <c r="E40" s="44"/>
      <c r="F40" s="44"/>
      <c r="G40" s="44"/>
      <c r="H40" s="44"/>
      <c r="I40" s="44"/>
    </row>
    <row r="41" spans="3:11" ht="50.25" customHeight="1" thickBot="1" x14ac:dyDescent="0.25">
      <c r="C41" s="24" t="s">
        <v>28</v>
      </c>
      <c r="D41" s="27" t="s">
        <v>27</v>
      </c>
      <c r="E41" s="26" t="s">
        <v>26</v>
      </c>
      <c r="F41" s="26" t="s">
        <v>25</v>
      </c>
      <c r="G41" s="26" t="s">
        <v>24</v>
      </c>
      <c r="H41" s="26" t="s">
        <v>23</v>
      </c>
      <c r="I41" s="25" t="s">
        <v>22</v>
      </c>
    </row>
    <row r="42" spans="3:11" ht="19.5" customHeight="1" thickBot="1" x14ac:dyDescent="0.25">
      <c r="C42" s="24" t="s">
        <v>21</v>
      </c>
      <c r="D42" s="23">
        <v>62385.939999999988</v>
      </c>
      <c r="E42" s="14">
        <v>113080.56</v>
      </c>
      <c r="F42" s="14">
        <v>119169.46</v>
      </c>
      <c r="G42" s="14">
        <f>+E42</f>
        <v>113080.56</v>
      </c>
      <c r="H42" s="14">
        <f t="shared" ref="H42:H50" si="0">+D42+E42-F42</f>
        <v>56297.039999999994</v>
      </c>
      <c r="I42" s="38" t="s">
        <v>20</v>
      </c>
      <c r="J42" s="22">
        <f>12.07+34.04+29609.46-D42</f>
        <v>-32730.369999999988</v>
      </c>
      <c r="K42" s="22">
        <f>149.46-0.1+433.79-0.32+37348.77-7-H42</f>
        <v>-18372.439999999995</v>
      </c>
    </row>
    <row r="43" spans="3:11" ht="17.25" customHeight="1" thickBot="1" x14ac:dyDescent="0.25">
      <c r="C43" s="12" t="s">
        <v>19</v>
      </c>
      <c r="D43" s="16">
        <v>15491.850000000002</v>
      </c>
      <c r="E43" s="19">
        <v>28494.6</v>
      </c>
      <c r="F43" s="19">
        <v>29922.93</v>
      </c>
      <c r="G43" s="14">
        <v>542.08000000000004</v>
      </c>
      <c r="H43" s="14">
        <f t="shared" si="0"/>
        <v>14063.519999999997</v>
      </c>
      <c r="I43" s="39"/>
      <c r="J43" s="1">
        <f>9512.53-1.69</f>
        <v>9510.84</v>
      </c>
    </row>
    <row r="44" spans="3:11" ht="13.5" customHeight="1" thickBot="1" x14ac:dyDescent="0.25">
      <c r="C44" s="18" t="s">
        <v>18</v>
      </c>
      <c r="D44" s="21">
        <v>488.71000000000134</v>
      </c>
      <c r="E44" s="19"/>
      <c r="F44" s="19"/>
      <c r="G44" s="14"/>
      <c r="H44" s="14">
        <f t="shared" si="0"/>
        <v>488.71000000000134</v>
      </c>
      <c r="I44" s="20"/>
    </row>
    <row r="45" spans="3:11" ht="12.75" hidden="1" customHeight="1" thickBot="1" x14ac:dyDescent="0.25">
      <c r="C45" s="12" t="s">
        <v>17</v>
      </c>
      <c r="D45" s="16">
        <v>0</v>
      </c>
      <c r="E45" s="19"/>
      <c r="F45" s="19"/>
      <c r="G45" s="14"/>
      <c r="H45" s="14">
        <f t="shared" si="0"/>
        <v>0</v>
      </c>
      <c r="I45" s="20" t="s">
        <v>16</v>
      </c>
    </row>
    <row r="46" spans="3:11" ht="28.5" customHeight="1" thickBot="1" x14ac:dyDescent="0.25">
      <c r="C46" s="12" t="s">
        <v>15</v>
      </c>
      <c r="D46" s="16">
        <v>13022.699999999997</v>
      </c>
      <c r="E46" s="19"/>
      <c r="F46" s="19">
        <f>809.74+2828.77</f>
        <v>3638.51</v>
      </c>
      <c r="G46" s="14"/>
      <c r="H46" s="14">
        <f t="shared" si="0"/>
        <v>9384.1899999999969</v>
      </c>
      <c r="I46" s="13" t="s">
        <v>14</v>
      </c>
      <c r="J46" s="1">
        <f>3001.43+2637.58</f>
        <v>5639.01</v>
      </c>
      <c r="K46" s="1">
        <f>2667.77+3252.61+2637.58-1.83</f>
        <v>8556.1299999999992</v>
      </c>
    </row>
    <row r="47" spans="3:11" ht="13.5" hidden="1" customHeight="1" thickBot="1" x14ac:dyDescent="0.25">
      <c r="C47" s="12" t="s">
        <v>13</v>
      </c>
      <c r="D47" s="16">
        <v>0</v>
      </c>
      <c r="E47" s="17"/>
      <c r="F47" s="17"/>
      <c r="G47" s="14"/>
      <c r="H47" s="14">
        <f t="shared" si="0"/>
        <v>0</v>
      </c>
      <c r="I47" s="13" t="s">
        <v>12</v>
      </c>
    </row>
    <row r="48" spans="3:11" ht="13.5" customHeight="1" thickBot="1" x14ac:dyDescent="0.25">
      <c r="C48" s="18" t="s">
        <v>11</v>
      </c>
      <c r="D48" s="16">
        <v>4967.55</v>
      </c>
      <c r="E48" s="17">
        <v>11.83</v>
      </c>
      <c r="F48" s="17">
        <f>83.86+636.81</f>
        <v>720.67</v>
      </c>
      <c r="G48" s="14"/>
      <c r="H48" s="14">
        <f t="shared" si="0"/>
        <v>4258.71</v>
      </c>
      <c r="I48" s="13"/>
      <c r="J48" s="1">
        <f>5207.16-0.8</f>
        <v>5206.3599999999997</v>
      </c>
    </row>
    <row r="49" spans="3:9" ht="13.5" customHeight="1" thickBot="1" x14ac:dyDescent="0.25">
      <c r="C49" s="18" t="s">
        <v>10</v>
      </c>
      <c r="D49" s="16">
        <v>2459.34</v>
      </c>
      <c r="E49" s="17">
        <f>4954.71+1579.71</f>
        <v>6534.42</v>
      </c>
      <c r="F49" s="17">
        <f>4822.81+1529.71+531.76</f>
        <v>6884.2800000000007</v>
      </c>
      <c r="G49" s="14">
        <f>+E49</f>
        <v>6534.42</v>
      </c>
      <c r="H49" s="14">
        <f t="shared" si="0"/>
        <v>2109.4799999999996</v>
      </c>
      <c r="I49" s="13"/>
    </row>
    <row r="50" spans="3:9" ht="13.5" customHeight="1" thickBot="1" x14ac:dyDescent="0.25">
      <c r="C50" s="12" t="s">
        <v>9</v>
      </c>
      <c r="D50" s="16">
        <v>3404.0900000000011</v>
      </c>
      <c r="E50" s="15">
        <v>5954.76</v>
      </c>
      <c r="F50" s="15">
        <f>5747.63+535.58</f>
        <v>6283.21</v>
      </c>
      <c r="G50" s="14">
        <v>11862.84</v>
      </c>
      <c r="H50" s="14">
        <f t="shared" si="0"/>
        <v>3075.6400000000021</v>
      </c>
      <c r="I50" s="13" t="s">
        <v>8</v>
      </c>
    </row>
    <row r="51" spans="3:9" s="9" customFormat="1" ht="13.5" customHeight="1" thickBot="1" x14ac:dyDescent="0.25">
      <c r="C51" s="12" t="s">
        <v>7</v>
      </c>
      <c r="D51" s="11">
        <f>SUM(D42:D50)</f>
        <v>102220.18</v>
      </c>
      <c r="E51" s="11">
        <f>SUM(E42:E50)</f>
        <v>154076.17000000001</v>
      </c>
      <c r="F51" s="11">
        <f>SUM(F42:F50)</f>
        <v>166619.06000000003</v>
      </c>
      <c r="G51" s="11">
        <f>SUM(G42:G50)</f>
        <v>132019.9</v>
      </c>
      <c r="H51" s="11">
        <f>SUM(H42:H50)</f>
        <v>89677.290000000008</v>
      </c>
      <c r="I51" s="10"/>
    </row>
    <row r="52" spans="3:9" ht="18" customHeight="1" thickBot="1" x14ac:dyDescent="0.35">
      <c r="C52" s="8" t="s">
        <v>6</v>
      </c>
      <c r="D52" s="8"/>
      <c r="E52" s="8"/>
      <c r="F52" s="8"/>
      <c r="G52" s="8"/>
      <c r="H52" s="7">
        <f>+H39+H51</f>
        <v>163144.63</v>
      </c>
    </row>
    <row r="53" spans="3:9" ht="13.5" customHeight="1" thickBot="1" x14ac:dyDescent="0.25">
      <c r="C53" s="36" t="s">
        <v>5</v>
      </c>
      <c r="D53" s="36"/>
      <c r="E53" s="36"/>
      <c r="F53" s="36"/>
      <c r="G53" s="36"/>
      <c r="H53" s="36"/>
      <c r="I53" s="36"/>
    </row>
    <row r="54" spans="3:9" ht="26.25" customHeight="1" thickBot="1" x14ac:dyDescent="0.25">
      <c r="C54" s="6" t="s">
        <v>4</v>
      </c>
      <c r="D54" s="37" t="s">
        <v>3</v>
      </c>
      <c r="E54" s="37"/>
      <c r="F54" s="37"/>
      <c r="G54" s="37"/>
      <c r="H54" s="37"/>
      <c r="I54" s="5" t="s">
        <v>2</v>
      </c>
    </row>
    <row r="55" spans="3:9" ht="15" x14ac:dyDescent="0.25">
      <c r="C55" s="4" t="s">
        <v>1</v>
      </c>
      <c r="D55" s="4"/>
    </row>
    <row r="56" spans="3:9" hidden="1" x14ac:dyDescent="0.2"/>
    <row r="57" spans="3:9" x14ac:dyDescent="0.2">
      <c r="D57" s="3"/>
      <c r="E57" s="3"/>
      <c r="F57" s="3"/>
    </row>
    <row r="58" spans="3:9" hidden="1" x14ac:dyDescent="0.2">
      <c r="H58" s="2">
        <f>12670.78+2739.12+12270.27+49709.13+5185.08+1338.74+479.69+488.71</f>
        <v>84881.520000000019</v>
      </c>
    </row>
    <row r="59" spans="3:9" hidden="1" x14ac:dyDescent="0.2">
      <c r="D59" s="3"/>
      <c r="H59" s="3">
        <f>+H51-H58</f>
        <v>4795.7699999999895</v>
      </c>
    </row>
    <row r="60" spans="3:9" x14ac:dyDescent="0.2">
      <c r="H60" s="3"/>
    </row>
    <row r="61" spans="3:9" x14ac:dyDescent="0.2">
      <c r="C61" s="2" t="s">
        <v>0</v>
      </c>
      <c r="E61" s="3">
        <f>+E51+E39+8265</f>
        <v>162341.17000000001</v>
      </c>
      <c r="F61" s="3"/>
      <c r="G61" s="3">
        <f>+G51+G39</f>
        <v>132019.9</v>
      </c>
    </row>
  </sheetData>
  <mergeCells count="10">
    <mergeCell ref="C53:I53"/>
    <mergeCell ref="D54:H54"/>
    <mergeCell ref="I42:I43"/>
    <mergeCell ref="I34:I38"/>
    <mergeCell ref="C28:I28"/>
    <mergeCell ref="C29:I29"/>
    <mergeCell ref="C40:I40"/>
    <mergeCell ref="C33:I33"/>
    <mergeCell ref="C31:I31"/>
    <mergeCell ref="C30:I30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2"/>
  <sheetViews>
    <sheetView topLeftCell="A12" zoomScaleNormal="100" zoomScaleSheetLayoutView="120" workbookViewId="0">
      <selection activeCell="E27" sqref="E27"/>
    </sheetView>
  </sheetViews>
  <sheetFormatPr defaultRowHeight="15" x14ac:dyDescent="0.25"/>
  <cols>
    <col min="1" max="1" width="4.5703125" style="49" customWidth="1"/>
    <col min="2" max="2" width="12.42578125" style="49" customWidth="1"/>
    <col min="3" max="3" width="13.28515625" style="49" hidden="1" customWidth="1"/>
    <col min="4" max="4" width="12.140625" style="49" customWidth="1"/>
    <col min="5" max="5" width="13.5703125" style="49" customWidth="1"/>
    <col min="6" max="6" width="13.28515625" style="49" customWidth="1"/>
    <col min="7" max="7" width="14.28515625" style="49" customWidth="1"/>
    <col min="8" max="8" width="15.140625" style="49" customWidth="1"/>
    <col min="9" max="9" width="13.7109375" style="49" customWidth="1"/>
    <col min="10" max="16384" width="9.140625" style="49"/>
  </cols>
  <sheetData>
    <row r="13" spans="1:9" x14ac:dyDescent="0.25">
      <c r="A13" s="58" t="s">
        <v>57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56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55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56" t="s">
        <v>54</v>
      </c>
      <c r="B16" s="56" t="s">
        <v>53</v>
      </c>
      <c r="C16" s="56" t="s">
        <v>52</v>
      </c>
      <c r="D16" s="56" t="s">
        <v>51</v>
      </c>
      <c r="E16" s="56" t="s">
        <v>50</v>
      </c>
      <c r="F16" s="57" t="s">
        <v>49</v>
      </c>
      <c r="G16" s="57" t="s">
        <v>48</v>
      </c>
      <c r="H16" s="56" t="s">
        <v>47</v>
      </c>
      <c r="I16" s="56" t="s">
        <v>46</v>
      </c>
    </row>
    <row r="17" spans="1:9" x14ac:dyDescent="0.25">
      <c r="A17" s="55" t="s">
        <v>45</v>
      </c>
      <c r="B17" s="53">
        <v>104.64295</v>
      </c>
      <c r="C17" s="54"/>
      <c r="D17" s="54">
        <v>28.494599999999998</v>
      </c>
      <c r="E17" s="53">
        <v>29.922930000000001</v>
      </c>
      <c r="F17" s="53">
        <v>8.2650000000000006</v>
      </c>
      <c r="G17" s="52">
        <v>0.54208000000000001</v>
      </c>
      <c r="H17" s="51">
        <v>14.06352</v>
      </c>
      <c r="I17" s="51">
        <f>B17+D17+F17-G17</f>
        <v>140.86047000000002</v>
      </c>
    </row>
    <row r="19" spans="1:9" x14ac:dyDescent="0.25">
      <c r="A19" s="49" t="s">
        <v>44</v>
      </c>
    </row>
    <row r="20" spans="1:9" x14ac:dyDescent="0.25">
      <c r="A20" s="50" t="s">
        <v>43</v>
      </c>
      <c r="B20" s="50"/>
      <c r="C20" s="50"/>
      <c r="D20" s="50"/>
      <c r="E20" s="50"/>
      <c r="F20" s="50"/>
    </row>
    <row r="21" spans="1:9" x14ac:dyDescent="0.25">
      <c r="A21" s="50" t="s">
        <v>42</v>
      </c>
      <c r="B21" s="50"/>
      <c r="C21" s="50"/>
      <c r="D21" s="50"/>
      <c r="E21" s="50"/>
      <c r="F21" s="50"/>
    </row>
    <row r="22" spans="1:9" x14ac:dyDescent="0.25">
      <c r="A22" s="50"/>
      <c r="B22" s="50"/>
      <c r="C22" s="50"/>
      <c r="D22" s="50"/>
      <c r="E22" s="50"/>
      <c r="F22" s="50"/>
    </row>
  </sheetData>
  <mergeCells count="3">
    <mergeCell ref="A15:I15"/>
    <mergeCell ref="A13:I13"/>
    <mergeCell ref="A14:I1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Березовая8</vt:lpstr>
      <vt:lpstr>Березовая 8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2021-03-24T06:53:54Z</dcterms:created>
  <dcterms:modified xsi:type="dcterms:W3CDTF">2021-03-24T08:27:41Z</dcterms:modified>
</cp:coreProperties>
</file>