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20\Отчет год\"/>
    </mc:Choice>
  </mc:AlternateContent>
  <bookViews>
    <workbookView xWindow="0" yWindow="0" windowWidth="19200" windowHeight="12180"/>
  </bookViews>
  <sheets>
    <sheet name="ЧР71" sheetId="1" r:id="rId1"/>
    <sheet name="ЧР 7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H27" i="1" l="1"/>
  <c r="H28" i="1"/>
  <c r="K28" i="1"/>
  <c r="H29" i="1"/>
  <c r="K29" i="1"/>
  <c r="H30" i="1"/>
  <c r="K30" i="1"/>
  <c r="E31" i="1"/>
  <c r="H31" i="1" s="1"/>
  <c r="F31" i="1"/>
  <c r="G31" i="1"/>
  <c r="K31" i="1"/>
  <c r="D32" i="1"/>
  <c r="E32" i="1"/>
  <c r="F32" i="1"/>
  <c r="G32" i="1"/>
  <c r="F35" i="1"/>
  <c r="F44" i="1" s="1"/>
  <c r="G35" i="1"/>
  <c r="H35" i="1"/>
  <c r="K35" i="1"/>
  <c r="F36" i="1"/>
  <c r="H36" i="1" s="1"/>
  <c r="H37" i="1"/>
  <c r="H38" i="1"/>
  <c r="H39" i="1"/>
  <c r="K39" i="1"/>
  <c r="H40" i="1"/>
  <c r="G41" i="1"/>
  <c r="H41" i="1"/>
  <c r="E42" i="1"/>
  <c r="F42" i="1"/>
  <c r="G42" i="1"/>
  <c r="H42" i="1"/>
  <c r="F43" i="1"/>
  <c r="H43" i="1"/>
  <c r="D44" i="1"/>
  <c r="E44" i="1"/>
  <c r="G44" i="1"/>
  <c r="G54" i="1" s="1"/>
  <c r="H53" i="1"/>
  <c r="E54" i="1"/>
  <c r="H32" i="1" l="1"/>
  <c r="H45" i="1" s="1"/>
  <c r="H44" i="1"/>
</calcChain>
</file>

<file path=xl/sharedStrings.xml><?xml version="1.0" encoding="utf-8"?>
<sst xmlns="http://schemas.openxmlformats.org/spreadsheetml/2006/main" count="67" uniqueCount="60">
  <si>
    <t>ИТОГО ЖКУ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</si>
  <si>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</si>
  <si>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</si>
  <si>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ООО "ГМК"</t>
  </si>
  <si>
    <t xml:space="preserve">Поступило от ООО "ГМК" за размещение интернет оборудования 465,00 руб. </t>
  </si>
  <si>
    <t>Размещение Интернет оборудования</t>
  </si>
  <si>
    <t>Прочие поступления</t>
  </si>
  <si>
    <t>Общая задолженность по дому  на 01.01.2021г.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</si>
  <si>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</si>
  <si>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</si>
  <si>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</si>
  <si>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</si>
  <si>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</t>
  </si>
  <si>
    <t>услуги расчетно-кассовой службы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</si>
  <si>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</si>
  <si>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</si>
  <si>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</si>
  <si>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</si>
  <si>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</si>
  <si>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</si>
  <si>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</si>
  <si>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</si>
  <si>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Н/2008-33 от 01.05.2008г.</t>
  </si>
  <si>
    <t>Упр. и сод.общего им-ва</t>
  </si>
  <si>
    <t>Наименование подрядчика</t>
  </si>
  <si>
    <t>Задолженность населения на 01.01.2021г. (руб.)</t>
  </si>
  <si>
    <t>Перечислено поставщику услуг в 2020г. (руб.)</t>
  </si>
  <si>
    <t>Поступило в счет оплаты в 2020г. (руб.)</t>
  </si>
  <si>
    <t>Начислено населению за 2020г. (руб.)</t>
  </si>
  <si>
    <t>Задолженность населения на 01.01.2020г.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</si>
  <si>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</si>
  <si>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</si>
  <si>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</si>
  <si>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</si>
  <si>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</si>
  <si>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</si>
  <si>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</si>
  <si>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</si>
  <si>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</si>
  <si>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</si>
  <si>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71 по мкр. Черная Речка с 01.01.2020г. по 31.12.2020г.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</si>
  <si>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</si>
  <si>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</si>
  <si>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</si>
  <si>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Расходный материал - 0.10т.р.</t>
  </si>
  <si>
    <t>Производство работ по неисправности в системе освещения общедомовых помещений - 1.60 т.р.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</si>
  <si>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1.70</t>
    </r>
    <r>
      <rPr>
        <b/>
        <sz val="11"/>
        <color indexed="8"/>
        <rFont val="Calibri"/>
        <family val="2"/>
        <charset val="204"/>
      </rPr>
      <t xml:space="preserve"> </t>
    </r>
    <r>
      <rPr>
        <b/>
        <sz val="11"/>
        <color indexed="8"/>
        <rFont val="Calibri"/>
        <family val="2"/>
        <charset val="204"/>
      </rPr>
      <t>т</t>
    </r>
    <r>
      <rPr>
        <sz val="10"/>
        <rFont val="Arial Cyr"/>
        <charset val="204"/>
      </rPr>
      <t>ыс.рублей, в том числе:</t>
    </r>
  </si>
  <si>
    <t>1.</t>
  </si>
  <si>
    <t>Переходящий остаток,                     тыс.руб.</t>
  </si>
  <si>
    <t>Задолженность населения на 01.01.2021.,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</si>
  <si>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</si>
  <si>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</si>
  <si>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</si>
  <si>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</si>
  <si>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</si>
  <si>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01.01.2020г., тыс.руб.</t>
  </si>
  <si>
    <t>№                             п/п</t>
  </si>
  <si>
    <t>№ 71 по мкр. Черная Речка с 01.01.2020г. по 31.12.2020г.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</si>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</sst>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4" fontId="4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wrapText="1"/>
    </xf>
    <xf numFmtId="0" fontId="2" fillId="0" borderId="0" xfId="0" applyFont="1" applyFill="1"/>
    <xf numFmtId="4" fontId="7" fillId="0" borderId="0" xfId="0" applyNumberFormat="1" applyFont="1" applyFill="1"/>
    <xf numFmtId="0" fontId="8" fillId="0" borderId="0" xfId="0" applyFont="1" applyFill="1"/>
    <xf numFmtId="0" fontId="6" fillId="0" borderId="5" xfId="0" applyFont="1" applyFill="1" applyBorder="1" applyAlignment="1">
      <alignment horizontal="center" vertical="top" wrapText="1"/>
    </xf>
    <xf numFmtId="4" fontId="6" fillId="0" borderId="5" xfId="0" applyNumberFormat="1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4" fontId="9" fillId="0" borderId="7" xfId="0" applyNumberFormat="1" applyFont="1" applyFill="1" applyBorder="1" applyAlignment="1">
      <alignment vertical="top" wrapText="1"/>
    </xf>
    <xf numFmtId="4" fontId="3" fillId="0" borderId="5" xfId="0" applyNumberFormat="1" applyFont="1" applyFill="1" applyBorder="1" applyAlignment="1">
      <alignment vertical="top" wrapText="1"/>
    </xf>
    <xf numFmtId="4" fontId="3" fillId="0" borderId="5" xfId="0" applyNumberFormat="1" applyFont="1" applyFill="1" applyBorder="1" applyAlignment="1">
      <alignment horizontal="right" vertical="top" wrapText="1"/>
    </xf>
    <xf numFmtId="0" fontId="10" fillId="0" borderId="5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4" fontId="9" fillId="0" borderId="5" xfId="0" applyNumberFormat="1" applyFont="1" applyFill="1" applyBorder="1" applyAlignment="1">
      <alignment vertical="top" wrapText="1"/>
    </xf>
    <xf numFmtId="4" fontId="5" fillId="0" borderId="5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3" fillId="0" borderId="7" xfId="0" applyNumberFormat="1" applyFont="1" applyFill="1" applyBorder="1" applyAlignment="1">
      <alignment horizontal="right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16" fillId="0" borderId="0" xfId="0" applyFont="1" applyFill="1" applyBorder="1"/>
    <xf numFmtId="0" fontId="6" fillId="0" borderId="0" xfId="0" applyFont="1" applyFill="1" applyAlignment="1">
      <alignment horizontal="center"/>
    </xf>
    <xf numFmtId="0" fontId="16" fillId="0" borderId="7" xfId="0" applyFont="1" applyFill="1" applyBorder="1"/>
    <xf numFmtId="0" fontId="16" fillId="0" borderId="10" xfId="0" applyFont="1" applyFill="1" applyBorder="1"/>
    <xf numFmtId="0" fontId="6" fillId="0" borderId="1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6" fillId="0" borderId="0" xfId="0" applyFont="1" applyFill="1"/>
    <xf numFmtId="0" fontId="6" fillId="0" borderId="4" xfId="0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1"/>
    <xf numFmtId="0" fontId="1" fillId="0" borderId="0" xfId="1" applyBorder="1"/>
    <xf numFmtId="0" fontId="1" fillId="2" borderId="0" xfId="1" applyFill="1"/>
    <xf numFmtId="2" fontId="17" fillId="0" borderId="2" xfId="1" applyNumberFormat="1" applyFont="1" applyFill="1" applyBorder="1" applyAlignment="1">
      <alignment horizontal="center" vertical="center"/>
    </xf>
    <xf numFmtId="2" fontId="17" fillId="2" borderId="2" xfId="1" applyNumberFormat="1" applyFont="1" applyFill="1" applyBorder="1" applyAlignment="1">
      <alignment horizontal="center" vertical="center"/>
    </xf>
    <xf numFmtId="2" fontId="17" fillId="3" borderId="2" xfId="1" applyNumberFormat="1" applyFont="1" applyFill="1" applyBorder="1" applyAlignment="1">
      <alignment horizontal="center" vertical="center"/>
    </xf>
    <xf numFmtId="2" fontId="17" fillId="4" borderId="2" xfId="1" applyNumberFormat="1" applyFont="1" applyFill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topLeftCell="C32" workbookViewId="0">
      <selection activeCell="G44" sqref="G44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9.5703125" style="2" customWidth="1"/>
    <col min="4" max="4" width="13.1406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7109375" style="2" customWidth="1"/>
    <col min="9" max="9" width="24.28515625" style="2" customWidth="1"/>
    <col min="10" max="11" width="0" style="1" hidden="1" customWidth="1"/>
    <col min="12" max="16384" width="9.140625" style="1"/>
  </cols>
  <sheetData>
    <row r="1" spans="3:9" ht="12.75" hidden="1" customHeight="1" x14ac:dyDescent="0.2">
      <c r="C1" s="36"/>
      <c r="D1" s="36"/>
      <c r="E1" s="36"/>
      <c r="F1" s="36"/>
      <c r="G1" s="36"/>
      <c r="H1" s="36"/>
      <c r="I1" s="36"/>
    </row>
    <row r="2" spans="3:9" ht="13.5" hidden="1" customHeight="1" thickBot="1" x14ac:dyDescent="0.25">
      <c r="C2" s="36"/>
      <c r="D2" s="36"/>
      <c r="E2" s="36" t="s">
        <v>43</v>
      </c>
      <c r="F2" s="36"/>
      <c r="G2" s="36"/>
      <c r="H2" s="36"/>
      <c r="I2" s="36"/>
    </row>
    <row r="3" spans="3:9" ht="13.5" hidden="1" customHeight="1" thickBot="1" x14ac:dyDescent="0.25">
      <c r="C3" s="35"/>
      <c r="D3" s="34"/>
      <c r="E3" s="33"/>
      <c r="F3" s="33"/>
      <c r="G3" s="33"/>
      <c r="H3" s="33"/>
      <c r="I3" s="32"/>
    </row>
    <row r="4" spans="3:9" ht="12.75" hidden="1" customHeight="1" x14ac:dyDescent="0.2">
      <c r="C4" s="31"/>
      <c r="D4" s="31"/>
      <c r="E4" s="30"/>
      <c r="F4" s="30"/>
      <c r="G4" s="30"/>
      <c r="H4" s="30"/>
      <c r="I4" s="30"/>
    </row>
    <row r="5" spans="3:9" ht="12.75" customHeight="1" x14ac:dyDescent="0.2">
      <c r="C5" s="31"/>
      <c r="D5" s="31"/>
      <c r="E5" s="30"/>
      <c r="F5" s="30"/>
      <c r="G5" s="30"/>
      <c r="H5" s="30"/>
      <c r="I5" s="30"/>
    </row>
    <row r="6" spans="3:9" ht="12.75" customHeight="1" x14ac:dyDescent="0.2">
      <c r="C6" s="31"/>
      <c r="D6" s="31"/>
      <c r="E6" s="30"/>
      <c r="F6" s="30"/>
      <c r="G6" s="30"/>
      <c r="H6" s="30"/>
      <c r="I6" s="30"/>
    </row>
    <row r="7" spans="3:9" ht="12.75" customHeight="1" x14ac:dyDescent="0.2">
      <c r="C7" s="31"/>
      <c r="D7" s="31"/>
      <c r="E7" s="30"/>
      <c r="F7" s="30"/>
      <c r="G7" s="30"/>
      <c r="H7" s="30"/>
      <c r="I7" s="30"/>
    </row>
    <row r="8" spans="3:9" ht="12.75" customHeight="1" x14ac:dyDescent="0.2">
      <c r="C8" s="31"/>
      <c r="D8" s="31"/>
      <c r="E8" s="30"/>
      <c r="F8" s="30"/>
      <c r="G8" s="30"/>
      <c r="H8" s="30"/>
      <c r="I8" s="30"/>
    </row>
    <row r="9" spans="3:9" ht="12.75" customHeight="1" x14ac:dyDescent="0.2">
      <c r="C9" s="31"/>
      <c r="D9" s="31"/>
      <c r="E9" s="30"/>
      <c r="F9" s="30"/>
      <c r="G9" s="30"/>
      <c r="H9" s="30"/>
      <c r="I9" s="30"/>
    </row>
    <row r="10" spans="3:9" ht="12.75" customHeight="1" x14ac:dyDescent="0.2">
      <c r="C10" s="31"/>
      <c r="D10" s="31"/>
      <c r="E10" s="30"/>
      <c r="F10" s="30"/>
      <c r="G10" s="30"/>
      <c r="H10" s="30"/>
      <c r="I10" s="30"/>
    </row>
    <row r="11" spans="3:9" ht="12.75" customHeight="1" x14ac:dyDescent="0.2">
      <c r="C11" s="31"/>
      <c r="D11" s="31"/>
      <c r="E11" s="30"/>
      <c r="F11" s="30"/>
      <c r="G11" s="30"/>
      <c r="H11" s="30"/>
      <c r="I11" s="30"/>
    </row>
    <row r="12" spans="3:9" ht="12.75" customHeight="1" x14ac:dyDescent="0.2">
      <c r="C12" s="31"/>
      <c r="D12" s="31"/>
      <c r="E12" s="30"/>
      <c r="F12" s="30"/>
      <c r="G12" s="30"/>
      <c r="H12" s="30"/>
      <c r="I12" s="30"/>
    </row>
    <row r="13" spans="3:9" ht="12.75" customHeight="1" x14ac:dyDescent="0.2">
      <c r="C13" s="31"/>
      <c r="D13" s="31"/>
      <c r="E13" s="30"/>
      <c r="F13" s="30"/>
      <c r="G13" s="30"/>
      <c r="H13" s="30"/>
      <c r="I13" s="30"/>
    </row>
    <row r="14" spans="3:9" ht="12.75" customHeight="1" x14ac:dyDescent="0.2">
      <c r="C14" s="31"/>
      <c r="D14" s="31"/>
      <c r="E14" s="30"/>
      <c r="F14" s="30"/>
      <c r="G14" s="30"/>
      <c r="H14" s="30"/>
      <c r="I14" s="30"/>
    </row>
    <row r="15" spans="3:9" ht="12.75" customHeight="1" x14ac:dyDescent="0.2">
      <c r="C15" s="31"/>
      <c r="D15" s="31"/>
      <c r="E15" s="30"/>
      <c r="F15" s="30"/>
      <c r="G15" s="30"/>
      <c r="H15" s="30"/>
      <c r="I15" s="30"/>
    </row>
    <row r="16" spans="3:9" ht="12.75" customHeight="1" x14ac:dyDescent="0.2">
      <c r="C16" s="31"/>
      <c r="D16" s="31"/>
      <c r="E16" s="30"/>
      <c r="F16" s="30"/>
      <c r="G16" s="30"/>
      <c r="H16" s="30"/>
      <c r="I16" s="30"/>
    </row>
    <row r="17" spans="3:11" ht="12.75" customHeight="1" x14ac:dyDescent="0.2">
      <c r="C17" s="31"/>
      <c r="D17" s="31"/>
      <c r="E17" s="30"/>
      <c r="F17" s="30"/>
      <c r="G17" s="30"/>
      <c r="H17" s="30"/>
      <c r="I17" s="30"/>
    </row>
    <row r="18" spans="3:11" ht="12.75" customHeight="1" x14ac:dyDescent="0.2">
      <c r="C18" s="31"/>
      <c r="D18" s="31"/>
      <c r="E18" s="30"/>
      <c r="F18" s="30"/>
      <c r="G18" s="30"/>
      <c r="H18" s="30"/>
      <c r="I18" s="30"/>
    </row>
    <row r="19" spans="3:11" ht="12.75" customHeight="1" x14ac:dyDescent="0.2">
      <c r="C19" s="31"/>
      <c r="D19" s="31"/>
      <c r="E19" s="30"/>
      <c r="F19" s="30"/>
      <c r="G19" s="30"/>
      <c r="H19" s="30"/>
      <c r="I19" s="30"/>
    </row>
    <row r="20" spans="3:11" ht="12.75" customHeight="1" x14ac:dyDescent="0.2">
      <c r="C20" s="31"/>
      <c r="D20" s="31"/>
      <c r="E20" s="30"/>
      <c r="F20" s="30"/>
      <c r="G20" s="30"/>
      <c r="H20" s="30"/>
      <c r="I20" s="30"/>
    </row>
    <row r="21" spans="3:11" ht="14.25" x14ac:dyDescent="0.2">
      <c r="C21" s="41" t="s">
        <v>42</v>
      </c>
      <c r="D21" s="41"/>
      <c r="E21" s="41"/>
      <c r="F21" s="41"/>
      <c r="G21" s="41"/>
      <c r="H21" s="41"/>
      <c r="I21" s="41"/>
    </row>
    <row r="22" spans="3:11" x14ac:dyDescent="0.2">
      <c r="C22" s="42" t="s">
        <v>41</v>
      </c>
      <c r="D22" s="42"/>
      <c r="E22" s="42"/>
      <c r="F22" s="42"/>
      <c r="G22" s="42"/>
      <c r="H22" s="42"/>
      <c r="I22" s="42"/>
    </row>
    <row r="23" spans="3:11" x14ac:dyDescent="0.2">
      <c r="C23" s="42" t="s">
        <v>40</v>
      </c>
      <c r="D23" s="42"/>
      <c r="E23" s="42"/>
      <c r="F23" s="42"/>
      <c r="G23" s="42"/>
      <c r="H23" s="42"/>
      <c r="I23" s="42"/>
    </row>
    <row r="24" spans="3:11" ht="6" customHeight="1" thickBot="1" x14ac:dyDescent="0.25">
      <c r="C24" s="47"/>
      <c r="D24" s="47"/>
      <c r="E24" s="47"/>
      <c r="F24" s="47"/>
      <c r="G24" s="47"/>
      <c r="H24" s="47"/>
      <c r="I24" s="47"/>
    </row>
    <row r="25" spans="3:11" ht="52.5" customHeight="1" thickBot="1" x14ac:dyDescent="0.25">
      <c r="C25" s="25" t="s">
        <v>30</v>
      </c>
      <c r="D25" s="28" t="s">
        <v>29</v>
      </c>
      <c r="E25" s="27" t="s">
        <v>28</v>
      </c>
      <c r="F25" s="27" t="s">
        <v>27</v>
      </c>
      <c r="G25" s="27" t="s">
        <v>26</v>
      </c>
      <c r="H25" s="27" t="s">
        <v>25</v>
      </c>
      <c r="I25" s="28" t="s">
        <v>39</v>
      </c>
    </row>
    <row r="26" spans="3:11" ht="13.5" customHeight="1" thickBot="1" x14ac:dyDescent="0.25">
      <c r="C26" s="44" t="s">
        <v>38</v>
      </c>
      <c r="D26" s="45"/>
      <c r="E26" s="45"/>
      <c r="F26" s="45"/>
      <c r="G26" s="45"/>
      <c r="H26" s="45"/>
      <c r="I26" s="46"/>
    </row>
    <row r="27" spans="3:11" ht="13.5" customHeight="1" thickBot="1" x14ac:dyDescent="0.25">
      <c r="C27" s="14" t="s">
        <v>37</v>
      </c>
      <c r="D27" s="18">
        <v>3.4560798667371273E-11</v>
      </c>
      <c r="E27" s="21"/>
      <c r="F27" s="21"/>
      <c r="G27" s="21"/>
      <c r="H27" s="21">
        <f>+D27+E27-F27</f>
        <v>3.4560798667371273E-11</v>
      </c>
      <c r="I27" s="48" t="s">
        <v>36</v>
      </c>
      <c r="K27" s="1">
        <v>44420.78</v>
      </c>
    </row>
    <row r="28" spans="3:11" ht="13.5" customHeight="1" thickBot="1" x14ac:dyDescent="0.25">
      <c r="C28" s="14" t="s">
        <v>35</v>
      </c>
      <c r="D28" s="18">
        <v>0</v>
      </c>
      <c r="E28" s="17"/>
      <c r="F28" s="17"/>
      <c r="G28" s="21"/>
      <c r="H28" s="21">
        <f>+D28+E28-F28</f>
        <v>0</v>
      </c>
      <c r="I28" s="49"/>
      <c r="K28" s="1">
        <f>15056.02-1625.31</f>
        <v>13430.710000000001</v>
      </c>
    </row>
    <row r="29" spans="3:11" ht="13.5" customHeight="1" thickBot="1" x14ac:dyDescent="0.25">
      <c r="C29" s="14" t="s">
        <v>34</v>
      </c>
      <c r="D29" s="18">
        <v>1.2732925824820995E-11</v>
      </c>
      <c r="E29" s="17"/>
      <c r="F29" s="17"/>
      <c r="G29" s="21"/>
      <c r="H29" s="21">
        <f>+D29+E29-F29</f>
        <v>1.2732925824820995E-11</v>
      </c>
      <c r="I29" s="49"/>
      <c r="K29" s="1">
        <f>10459.33-125.27</f>
        <v>10334.06</v>
      </c>
    </row>
    <row r="30" spans="3:11" ht="13.5" customHeight="1" thickBot="1" x14ac:dyDescent="0.25">
      <c r="C30" s="14" t="s">
        <v>33</v>
      </c>
      <c r="D30" s="18">
        <v>1.2732925824820995E-11</v>
      </c>
      <c r="E30" s="17"/>
      <c r="F30" s="17"/>
      <c r="G30" s="21"/>
      <c r="H30" s="21">
        <f>+D30+E30-F30</f>
        <v>1.2732925824820995E-11</v>
      </c>
      <c r="I30" s="49"/>
      <c r="K30" s="1">
        <f>2143.82-224.4+3782.2-43.97</f>
        <v>5657.65</v>
      </c>
    </row>
    <row r="31" spans="3:11" ht="13.5" customHeight="1" thickBot="1" x14ac:dyDescent="0.25">
      <c r="C31" s="14" t="s">
        <v>32</v>
      </c>
      <c r="D31" s="18">
        <v>78.319999999998799</v>
      </c>
      <c r="E31" s="17">
        <f>1284.05+1151.52</f>
        <v>2435.5699999999997</v>
      </c>
      <c r="F31" s="17">
        <f>1230.01+1384.05+141.42+1.31</f>
        <v>2756.79</v>
      </c>
      <c r="G31" s="21">
        <f>+E31</f>
        <v>2435.5699999999997</v>
      </c>
      <c r="H31" s="21">
        <f>+D31+E31-F31</f>
        <v>-242.90000000000146</v>
      </c>
      <c r="I31" s="50"/>
      <c r="K31" s="29">
        <f>264.82-65.97-5317.93-7.12</f>
        <v>-5126.2</v>
      </c>
    </row>
    <row r="32" spans="3:11" ht="13.5" customHeight="1" thickBot="1" x14ac:dyDescent="0.25">
      <c r="C32" s="14" t="s">
        <v>8</v>
      </c>
      <c r="D32" s="13">
        <f>SUM(D27:D31)</f>
        <v>78.320000000058826</v>
      </c>
      <c r="E32" s="13">
        <f>SUM(E27:E31)</f>
        <v>2435.5699999999997</v>
      </c>
      <c r="F32" s="13">
        <f>SUM(F27:F31)</f>
        <v>2756.79</v>
      </c>
      <c r="G32" s="13">
        <f>SUM(G27:G31)</f>
        <v>2435.5699999999997</v>
      </c>
      <c r="H32" s="13">
        <f>SUM(H27:H31)</f>
        <v>-242.89999999994143</v>
      </c>
      <c r="I32" s="14"/>
    </row>
    <row r="33" spans="3:11" ht="13.5" customHeight="1" thickBot="1" x14ac:dyDescent="0.25">
      <c r="C33" s="43" t="s">
        <v>31</v>
      </c>
      <c r="D33" s="43"/>
      <c r="E33" s="43"/>
      <c r="F33" s="43"/>
      <c r="G33" s="43"/>
      <c r="H33" s="43"/>
      <c r="I33" s="43"/>
    </row>
    <row r="34" spans="3:11" ht="52.5" customHeight="1" thickBot="1" x14ac:dyDescent="0.25">
      <c r="C34" s="20" t="s">
        <v>30</v>
      </c>
      <c r="D34" s="28" t="s">
        <v>29</v>
      </c>
      <c r="E34" s="27" t="s">
        <v>28</v>
      </c>
      <c r="F34" s="27" t="s">
        <v>27</v>
      </c>
      <c r="G34" s="27" t="s">
        <v>26</v>
      </c>
      <c r="H34" s="27" t="s">
        <v>25</v>
      </c>
      <c r="I34" s="26" t="s">
        <v>24</v>
      </c>
    </row>
    <row r="35" spans="3:11" ht="30" customHeight="1" thickBot="1" x14ac:dyDescent="0.25">
      <c r="C35" s="25" t="s">
        <v>23</v>
      </c>
      <c r="D35" s="24">
        <v>17001.770000000048</v>
      </c>
      <c r="E35" s="16">
        <v>158952</v>
      </c>
      <c r="F35" s="16">
        <f>158133.9+402.01</f>
        <v>158535.91</v>
      </c>
      <c r="G35" s="16">
        <f>+E35</f>
        <v>158952</v>
      </c>
      <c r="H35" s="16">
        <f t="shared" ref="H35:H43" si="0">+D35+E35-F35</f>
        <v>17417.860000000044</v>
      </c>
      <c r="I35" s="39" t="s">
        <v>22</v>
      </c>
      <c r="J35" s="1">
        <v>8396.2199999999993</v>
      </c>
      <c r="K35" s="1">
        <f>163.56+930.28+25900.19</f>
        <v>26994.03</v>
      </c>
    </row>
    <row r="36" spans="3:11" ht="14.25" customHeight="1" thickBot="1" x14ac:dyDescent="0.25">
      <c r="C36" s="14" t="s">
        <v>21</v>
      </c>
      <c r="D36" s="18">
        <v>3782.9200000000055</v>
      </c>
      <c r="E36" s="21">
        <v>35367.120000000003</v>
      </c>
      <c r="F36" s="21">
        <f>35418.34+89.43</f>
        <v>35507.769999999997</v>
      </c>
      <c r="G36" s="16">
        <v>1702.47</v>
      </c>
      <c r="H36" s="16">
        <f t="shared" si="0"/>
        <v>3642.2700000000114</v>
      </c>
      <c r="I36" s="40"/>
      <c r="J36" s="23"/>
    </row>
    <row r="37" spans="3:11" ht="13.5" customHeight="1" thickBot="1" x14ac:dyDescent="0.25">
      <c r="C37" s="20" t="s">
        <v>20</v>
      </c>
      <c r="D37" s="22">
        <v>0</v>
      </c>
      <c r="E37" s="21"/>
      <c r="F37" s="21"/>
      <c r="G37" s="16"/>
      <c r="H37" s="16">
        <f t="shared" si="0"/>
        <v>0</v>
      </c>
      <c r="I37" s="19"/>
    </row>
    <row r="38" spans="3:11" ht="12.75" hidden="1" customHeight="1" thickBot="1" x14ac:dyDescent="0.25">
      <c r="C38" s="14" t="s">
        <v>19</v>
      </c>
      <c r="D38" s="18">
        <v>0</v>
      </c>
      <c r="E38" s="21"/>
      <c r="F38" s="21"/>
      <c r="G38" s="16"/>
      <c r="H38" s="16">
        <f t="shared" si="0"/>
        <v>0</v>
      </c>
      <c r="I38" s="19" t="s">
        <v>18</v>
      </c>
    </row>
    <row r="39" spans="3:11" ht="31.5" customHeight="1" thickBot="1" x14ac:dyDescent="0.25">
      <c r="C39" s="14" t="s">
        <v>17</v>
      </c>
      <c r="D39" s="18">
        <v>220.76000000000204</v>
      </c>
      <c r="E39" s="21"/>
      <c r="F39" s="21">
        <v>220.81</v>
      </c>
      <c r="G39" s="16"/>
      <c r="H39" s="16">
        <f t="shared" si="0"/>
        <v>-4.9999999997965006E-2</v>
      </c>
      <c r="I39" s="15" t="s">
        <v>16</v>
      </c>
      <c r="K39" s="1">
        <f>4296.81+1634.88</f>
        <v>5931.6900000000005</v>
      </c>
    </row>
    <row r="40" spans="3:11" ht="13.5" hidden="1" customHeight="1" thickBot="1" x14ac:dyDescent="0.25">
      <c r="C40" s="14" t="s">
        <v>15</v>
      </c>
      <c r="D40" s="12">
        <v>0</v>
      </c>
      <c r="E40" s="17"/>
      <c r="F40" s="17"/>
      <c r="G40" s="16"/>
      <c r="H40" s="16">
        <f t="shared" si="0"/>
        <v>0</v>
      </c>
      <c r="I40" s="15" t="s">
        <v>14</v>
      </c>
    </row>
    <row r="41" spans="3:11" ht="13.5" customHeight="1" thickBot="1" x14ac:dyDescent="0.25">
      <c r="C41" s="20" t="s">
        <v>13</v>
      </c>
      <c r="D41" s="18">
        <v>2.6399999999898682</v>
      </c>
      <c r="E41" s="17"/>
      <c r="F41" s="17">
        <v>2.64</v>
      </c>
      <c r="G41" s="16">
        <f>+E41</f>
        <v>0</v>
      </c>
      <c r="H41" s="16">
        <f t="shared" si="0"/>
        <v>-1.0131895322729179E-11</v>
      </c>
      <c r="I41" s="19"/>
    </row>
    <row r="42" spans="3:11" ht="13.5" customHeight="1" thickBot="1" x14ac:dyDescent="0.25">
      <c r="C42" s="20" t="s">
        <v>12</v>
      </c>
      <c r="D42" s="18">
        <v>418.98000000000047</v>
      </c>
      <c r="E42" s="17">
        <f>3476.83+437.25</f>
        <v>3914.08</v>
      </c>
      <c r="F42" s="17">
        <f>3554.41+424.38+71.08</f>
        <v>4049.87</v>
      </c>
      <c r="G42" s="16">
        <f>+E42</f>
        <v>3914.08</v>
      </c>
      <c r="H42" s="16">
        <f t="shared" si="0"/>
        <v>283.19000000000051</v>
      </c>
      <c r="I42" s="19" t="s">
        <v>11</v>
      </c>
    </row>
    <row r="43" spans="3:11" ht="13.5" customHeight="1" thickBot="1" x14ac:dyDescent="0.25">
      <c r="C43" s="14" t="s">
        <v>10</v>
      </c>
      <c r="D43" s="18">
        <v>807.61999999999989</v>
      </c>
      <c r="E43" s="17">
        <v>7550.52</v>
      </c>
      <c r="F43" s="17">
        <f>7497.4+19.1</f>
        <v>7516.5</v>
      </c>
      <c r="G43" s="16">
        <v>7782.72</v>
      </c>
      <c r="H43" s="16">
        <f t="shared" si="0"/>
        <v>841.63999999999942</v>
      </c>
      <c r="I43" s="15" t="s">
        <v>9</v>
      </c>
    </row>
    <row r="44" spans="3:11" s="9" customFormat="1" ht="13.5" customHeight="1" thickBot="1" x14ac:dyDescent="0.25">
      <c r="C44" s="14" t="s">
        <v>8</v>
      </c>
      <c r="D44" s="13">
        <f>SUM(D35:D43)</f>
        <v>22234.690000000042</v>
      </c>
      <c r="E44" s="13">
        <f>SUM(E35:E43)</f>
        <v>205783.71999999997</v>
      </c>
      <c r="F44" s="13">
        <f>SUM(F35:F43)</f>
        <v>205833.5</v>
      </c>
      <c r="G44" s="13">
        <f>SUM(G35:G43)</f>
        <v>172351.27</v>
      </c>
      <c r="H44" s="13">
        <f>SUM(H35:H43)</f>
        <v>22184.910000000047</v>
      </c>
      <c r="I44" s="12"/>
    </row>
    <row r="45" spans="3:11" ht="21" customHeight="1" thickBot="1" x14ac:dyDescent="0.35">
      <c r="C45" s="11" t="s">
        <v>7</v>
      </c>
      <c r="D45" s="11"/>
      <c r="E45" s="11"/>
      <c r="F45" s="11"/>
      <c r="G45" s="11"/>
      <c r="H45" s="10">
        <f>+H32+H44</f>
        <v>21942.010000000104</v>
      </c>
    </row>
    <row r="46" spans="3:11" s="9" customFormat="1" ht="17.25" customHeight="1" thickBot="1" x14ac:dyDescent="0.25">
      <c r="C46" s="37" t="s">
        <v>6</v>
      </c>
      <c r="D46" s="37"/>
      <c r="E46" s="37"/>
      <c r="F46" s="37"/>
      <c r="G46" s="37"/>
      <c r="H46" s="37"/>
      <c r="I46" s="37"/>
    </row>
    <row r="47" spans="3:11" ht="28.5" customHeight="1" thickBot="1" x14ac:dyDescent="0.25">
      <c r="C47" s="8" t="s">
        <v>5</v>
      </c>
      <c r="D47" s="38" t="s">
        <v>4</v>
      </c>
      <c r="E47" s="38"/>
      <c r="F47" s="38"/>
      <c r="G47" s="38"/>
      <c r="H47" s="38"/>
      <c r="I47" s="7" t="s">
        <v>3</v>
      </c>
    </row>
    <row r="48" spans="3:11" ht="15" x14ac:dyDescent="0.25">
      <c r="C48" s="5" t="s">
        <v>2</v>
      </c>
      <c r="D48" s="5"/>
    </row>
    <row r="49" spans="3:8" ht="18" customHeight="1" x14ac:dyDescent="0.2">
      <c r="C49" s="6" t="s">
        <v>1</v>
      </c>
    </row>
    <row r="50" spans="3:8" hidden="1" x14ac:dyDescent="0.2">
      <c r="C50" s="1"/>
      <c r="D50" s="1"/>
      <c r="E50" s="1"/>
      <c r="F50" s="1"/>
      <c r="G50" s="1"/>
      <c r="H50" s="1"/>
    </row>
    <row r="51" spans="3:8" ht="15" customHeight="1" x14ac:dyDescent="0.25">
      <c r="C51" s="5"/>
      <c r="D51" s="4"/>
      <c r="E51" s="4"/>
      <c r="F51" s="4"/>
    </row>
    <row r="52" spans="3:8" ht="12.75" customHeight="1" x14ac:dyDescent="0.2">
      <c r="D52" s="3"/>
      <c r="E52" s="3"/>
      <c r="F52" s="3"/>
      <c r="G52" s="3"/>
      <c r="H52" s="3"/>
    </row>
    <row r="53" spans="3:8" hidden="1" x14ac:dyDescent="0.2">
      <c r="D53" s="3"/>
      <c r="H53" s="2">
        <f>3246.06+682.09+2983.06+14068.77+1119.78+451.59+70.5</f>
        <v>22621.85</v>
      </c>
    </row>
    <row r="54" spans="3:8" x14ac:dyDescent="0.2">
      <c r="C54" s="2" t="s">
        <v>0</v>
      </c>
      <c r="E54" s="3">
        <f>+E32+E44+465</f>
        <v>208684.28999999998</v>
      </c>
      <c r="G54" s="3">
        <f>+G44+G32</f>
        <v>174786.84</v>
      </c>
    </row>
    <row r="55" spans="3:8" x14ac:dyDescent="0.2">
      <c r="H55" s="3"/>
    </row>
  </sheetData>
  <mergeCells count="10">
    <mergeCell ref="C46:I46"/>
    <mergeCell ref="D47:H47"/>
    <mergeCell ref="I35:I36"/>
    <mergeCell ref="C21:I21"/>
    <mergeCell ref="C22:I22"/>
    <mergeCell ref="C33:I33"/>
    <mergeCell ref="C26:I26"/>
    <mergeCell ref="C24:I24"/>
    <mergeCell ref="C23:I23"/>
    <mergeCell ref="I27:I31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3"/>
  <sheetViews>
    <sheetView topLeftCell="A16" zoomScaleNormal="100" zoomScaleSheetLayoutView="120" workbookViewId="0">
      <selection activeCell="G17" sqref="G17"/>
    </sheetView>
  </sheetViews>
  <sheetFormatPr defaultRowHeight="15" x14ac:dyDescent="0.25"/>
  <cols>
    <col min="1" max="1" width="4.5703125" style="51" customWidth="1"/>
    <col min="2" max="2" width="12.42578125" style="51" customWidth="1"/>
    <col min="3" max="3" width="13.28515625" style="51" hidden="1" customWidth="1"/>
    <col min="4" max="4" width="12.140625" style="51" customWidth="1"/>
    <col min="5" max="5" width="13.5703125" style="51" customWidth="1"/>
    <col min="6" max="6" width="13.28515625" style="51" customWidth="1"/>
    <col min="7" max="7" width="14.28515625" style="51" customWidth="1"/>
    <col min="8" max="8" width="15.140625" style="51" customWidth="1"/>
    <col min="9" max="9" width="13.7109375" style="51" customWidth="1"/>
    <col min="10" max="16384" width="9.140625" style="51"/>
  </cols>
  <sheetData>
    <row r="13" spans="1:9" x14ac:dyDescent="0.25">
      <c r="A13" s="61" t="s">
        <v>59</v>
      </c>
      <c r="B13" s="61"/>
      <c r="C13" s="61"/>
      <c r="D13" s="61"/>
      <c r="E13" s="61"/>
      <c r="F13" s="61"/>
      <c r="G13" s="61"/>
      <c r="H13" s="61"/>
      <c r="I13" s="61"/>
    </row>
    <row r="14" spans="1:9" x14ac:dyDescent="0.25">
      <c r="A14" s="61" t="s">
        <v>58</v>
      </c>
      <c r="B14" s="61"/>
      <c r="C14" s="61"/>
      <c r="D14" s="61"/>
      <c r="E14" s="61"/>
      <c r="F14" s="61"/>
      <c r="G14" s="61"/>
      <c r="H14" s="61"/>
      <c r="I14" s="61"/>
    </row>
    <row r="15" spans="1:9" x14ac:dyDescent="0.25">
      <c r="A15" s="61" t="s">
        <v>57</v>
      </c>
      <c r="B15" s="61"/>
      <c r="C15" s="61"/>
      <c r="D15" s="61"/>
      <c r="E15" s="61"/>
      <c r="F15" s="61"/>
      <c r="G15" s="61"/>
      <c r="H15" s="61"/>
      <c r="I15" s="61"/>
    </row>
    <row r="16" spans="1:9" ht="60" x14ac:dyDescent="0.25">
      <c r="A16" s="59" t="s">
        <v>56</v>
      </c>
      <c r="B16" s="59" t="s">
        <v>55</v>
      </c>
      <c r="C16" s="59" t="s">
        <v>54</v>
      </c>
      <c r="D16" s="59" t="s">
        <v>53</v>
      </c>
      <c r="E16" s="59" t="s">
        <v>52</v>
      </c>
      <c r="F16" s="60" t="s">
        <v>51</v>
      </c>
      <c r="G16" s="60" t="s">
        <v>50</v>
      </c>
      <c r="H16" s="59" t="s">
        <v>49</v>
      </c>
      <c r="I16" s="59" t="s">
        <v>48</v>
      </c>
    </row>
    <row r="17" spans="1:9" x14ac:dyDescent="0.25">
      <c r="A17" s="58" t="s">
        <v>47</v>
      </c>
      <c r="B17" s="57">
        <v>83.631060000000005</v>
      </c>
      <c r="C17" s="55"/>
      <c r="D17" s="57">
        <v>35.36712</v>
      </c>
      <c r="E17" s="57">
        <v>35.507770000000001</v>
      </c>
      <c r="F17" s="57">
        <v>0.46500000000000002</v>
      </c>
      <c r="G17" s="56">
        <v>1.7024699999999999</v>
      </c>
      <c r="H17" s="55">
        <v>3.6422699999999999</v>
      </c>
      <c r="I17" s="54">
        <f>B17+D17+F17-G17</f>
        <v>117.76071</v>
      </c>
    </row>
    <row r="19" spans="1:9" x14ac:dyDescent="0.25">
      <c r="A19" s="51" t="s">
        <v>46</v>
      </c>
    </row>
    <row r="20" spans="1:9" x14ac:dyDescent="0.25">
      <c r="A20" s="53" t="s">
        <v>45</v>
      </c>
      <c r="D20" s="52"/>
      <c r="E20" s="52"/>
      <c r="F20" s="52"/>
    </row>
    <row r="21" spans="1:9" x14ac:dyDescent="0.25">
      <c r="A21" s="53" t="s">
        <v>44</v>
      </c>
      <c r="D21" s="52"/>
      <c r="E21" s="52"/>
      <c r="F21" s="52"/>
    </row>
    <row r="22" spans="1:9" x14ac:dyDescent="0.25">
      <c r="A22" s="53"/>
      <c r="D22" s="52"/>
      <c r="E22" s="52"/>
      <c r="F22" s="52"/>
    </row>
    <row r="23" spans="1:9" x14ac:dyDescent="0.25">
      <c r="A23" s="53"/>
      <c r="D23" s="52"/>
      <c r="E23" s="52"/>
      <c r="F23" s="52"/>
    </row>
    <row r="24" spans="1:9" x14ac:dyDescent="0.25">
      <c r="A24" s="53"/>
      <c r="D24" s="52"/>
      <c r="E24" s="52"/>
      <c r="F24" s="52"/>
    </row>
    <row r="25" spans="1:9" x14ac:dyDescent="0.25">
      <c r="D25" s="52"/>
      <c r="E25" s="52"/>
      <c r="F25" s="52"/>
    </row>
    <row r="26" spans="1:9" x14ac:dyDescent="0.25">
      <c r="D26" s="52"/>
      <c r="E26" s="52"/>
      <c r="F26" s="52"/>
    </row>
    <row r="27" spans="1:9" x14ac:dyDescent="0.25">
      <c r="D27" s="52"/>
      <c r="E27" s="52"/>
      <c r="F27" s="52"/>
    </row>
    <row r="28" spans="1:9" x14ac:dyDescent="0.25">
      <c r="D28" s="52"/>
      <c r="E28" s="52"/>
      <c r="F28" s="52"/>
    </row>
    <row r="33" spans="4:6" x14ac:dyDescent="0.25">
      <c r="D33" s="52"/>
      <c r="E33" s="52"/>
      <c r="F33" s="52"/>
    </row>
  </sheetData>
  <mergeCells count="3">
    <mergeCell ref="A14:I14"/>
    <mergeCell ref="A15:I15"/>
    <mergeCell ref="A13:I13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ЧР71</vt:lpstr>
      <vt:lpstr>ЧР 71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2021-03-24T08:16:20Z</dcterms:created>
  <dcterms:modified xsi:type="dcterms:W3CDTF">2021-03-24T09:11:33Z</dcterms:modified>
</cp:coreProperties>
</file>