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ЧР72" sheetId="1" r:id="rId1"/>
    <sheet name="ЧР 7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 l="1"/>
  <c r="H28" i="1"/>
  <c r="K28" i="1"/>
  <c r="H29" i="1"/>
  <c r="K29" i="1"/>
  <c r="H30" i="1"/>
  <c r="K30" i="1"/>
  <c r="E31" i="1"/>
  <c r="H31" i="1" s="1"/>
  <c r="F31" i="1"/>
  <c r="G31" i="1"/>
  <c r="K31" i="1"/>
  <c r="D32" i="1"/>
  <c r="E32" i="1"/>
  <c r="F32" i="1"/>
  <c r="G32" i="1"/>
  <c r="F35" i="1"/>
  <c r="G35" i="1"/>
  <c r="H35" i="1"/>
  <c r="J35" i="1"/>
  <c r="K35" i="1"/>
  <c r="F36" i="1"/>
  <c r="H36" i="1"/>
  <c r="H37" i="1"/>
  <c r="H38" i="1"/>
  <c r="H39" i="1"/>
  <c r="J39" i="1"/>
  <c r="H41" i="1"/>
  <c r="H42" i="1"/>
  <c r="K42" i="1"/>
  <c r="E43" i="1"/>
  <c r="H43" i="1" s="1"/>
  <c r="H45" i="1" s="1"/>
  <c r="F43" i="1"/>
  <c r="G43" i="1"/>
  <c r="G45" i="1" s="1"/>
  <c r="G55" i="1" s="1"/>
  <c r="F44" i="1"/>
  <c r="H44" i="1" s="1"/>
  <c r="D45" i="1"/>
  <c r="F45" i="1"/>
  <c r="H54" i="1"/>
  <c r="H32" i="1" l="1"/>
  <c r="H46" i="1" s="1"/>
  <c r="E45" i="1"/>
  <c r="E55" i="1" s="1"/>
</calcChain>
</file>

<file path=xl/sharedStrings.xml><?xml version="1.0" encoding="utf-8"?>
<sst xmlns="http://schemas.openxmlformats.org/spreadsheetml/2006/main" count="72" uniqueCount="65">
  <si>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</si>
  <si>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</si>
  <si>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</si>
  <si>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</si>
  <si>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465,00 руб. </t>
  </si>
  <si>
    <t>Размещение Интернет оборудования</t>
  </si>
  <si>
    <t>Прочие поступления</t>
  </si>
  <si>
    <t>Общая задолженность по дому  на 01.01.2021г.</t>
  </si>
  <si>
    <t>Итого</t>
  </si>
  <si>
    <t xml:space="preserve"> ООО"Энерго-Сервис"</t>
  </si>
  <si>
    <t>т/о узлов учета теп/энергии</t>
  </si>
  <si>
    <t>ООО " 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</si>
  <si>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</si>
  <si>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</si>
  <si>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</si>
  <si>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</si>
  <si>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</si>
  <si>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</si>
  <si>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</si>
  <si>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</si>
  <si>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</si>
  <si>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</si>
  <si>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</si>
  <si>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Н/2008-34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</si>
  <si>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</si>
  <si>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</si>
  <si>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</si>
  <si>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</si>
  <si>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</si>
  <si>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</si>
  <si>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</si>
  <si>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</si>
  <si>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</si>
  <si>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</si>
  <si>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</si>
  <si>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</si>
  <si>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</si>
  <si>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</si>
  <si>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</si>
  <si>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</si>
  <si>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</si>
  <si>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72 по мкр. Черная Речка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</si>
  <si>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</si>
  <si>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</si>
  <si>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</si>
  <si>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материал - 0.25т.р.</t>
  </si>
  <si>
    <t>Производство работ по неисправности в системе освещения общедомовых помещений - 0.86 т.р.</t>
  </si>
  <si>
    <t>замена замков в помещениях общего пользования - 0.63 т.р.</t>
  </si>
  <si>
    <t>Замена разбитых стекол окон, дверей, ремонт поручней, стен в подъезде,</t>
  </si>
  <si>
    <t>элементов многоквартирного дома(отмостки, кровли, продухи, вентиляция) - 2.52 т.р.</t>
  </si>
  <si>
    <t>Работы по содержанию и техническому обслуживанию конструктивных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</si>
  <si>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</t>
    </r>
    <r>
      <rPr>
        <b/>
        <sz val="11"/>
        <color indexed="8"/>
        <rFont val="Calibri"/>
        <family val="2"/>
        <charset val="204"/>
      </rPr>
      <t xml:space="preserve">.26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</si>
  <si>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</si>
  <si>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</si>
  <si>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</si>
  <si>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</si>
  <si>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</si>
  <si>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</si>
  <si>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</si>
  <si>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</si>
  <si>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</si>
  <si>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</si>
  <si>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72 по мкр. Черная Речка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</si>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</sst>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2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5" xfId="0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6" fillId="0" borderId="0" xfId="0" applyFont="1" applyFill="1" applyAlignment="1">
      <alignment horizontal="center"/>
    </xf>
    <xf numFmtId="0" fontId="17" fillId="0" borderId="7" xfId="0" applyFont="1" applyFill="1" applyBorder="1"/>
    <xf numFmtId="0" fontId="17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7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2" fontId="18" fillId="0" borderId="2" xfId="1" applyNumberFormat="1" applyFont="1" applyFill="1" applyBorder="1" applyAlignment="1">
      <alignment horizontal="center" vertical="center"/>
    </xf>
    <xf numFmtId="2" fontId="18" fillId="2" borderId="2" xfId="1" applyNumberFormat="1" applyFont="1" applyFill="1" applyBorder="1" applyAlignment="1">
      <alignment horizontal="center" vertical="center"/>
    </xf>
    <xf numFmtId="2" fontId="18" fillId="3" borderId="2" xfId="1" applyNumberFormat="1" applyFont="1" applyFill="1" applyBorder="1" applyAlignment="1">
      <alignment horizontal="center" vertical="center"/>
    </xf>
    <xf numFmtId="2" fontId="18" fillId="4" borderId="2" xfId="1" applyNumberFormat="1" applyFont="1" applyFill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C31" workbookViewId="0">
      <selection activeCell="G45" sqref="G4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4257812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2.140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44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4.25" x14ac:dyDescent="0.2">
      <c r="C21" s="41" t="s">
        <v>43</v>
      </c>
      <c r="D21" s="41"/>
      <c r="E21" s="41"/>
      <c r="F21" s="41"/>
      <c r="G21" s="41"/>
      <c r="H21" s="41"/>
      <c r="I21" s="41"/>
    </row>
    <row r="22" spans="3:11" x14ac:dyDescent="0.2">
      <c r="C22" s="42" t="s">
        <v>42</v>
      </c>
      <c r="D22" s="42"/>
      <c r="E22" s="42"/>
      <c r="F22" s="42"/>
      <c r="G22" s="42"/>
      <c r="H22" s="42"/>
      <c r="I22" s="42"/>
    </row>
    <row r="23" spans="3:11" x14ac:dyDescent="0.2">
      <c r="C23" s="42" t="s">
        <v>41</v>
      </c>
      <c r="D23" s="42"/>
      <c r="E23" s="42"/>
      <c r="F23" s="42"/>
      <c r="G23" s="42"/>
      <c r="H23" s="42"/>
      <c r="I23" s="42"/>
    </row>
    <row r="24" spans="3:11" ht="6" customHeight="1" thickBot="1" x14ac:dyDescent="0.25">
      <c r="C24" s="47"/>
      <c r="D24" s="47"/>
      <c r="E24" s="47"/>
      <c r="F24" s="47"/>
      <c r="G24" s="47"/>
      <c r="H24" s="47"/>
      <c r="I24" s="47"/>
    </row>
    <row r="25" spans="3:11" ht="58.5" customHeight="1" thickBot="1" x14ac:dyDescent="0.25">
      <c r="C25" s="25" t="s">
        <v>31</v>
      </c>
      <c r="D25" s="28" t="s">
        <v>30</v>
      </c>
      <c r="E25" s="27" t="s">
        <v>29</v>
      </c>
      <c r="F25" s="27" t="s">
        <v>28</v>
      </c>
      <c r="G25" s="27" t="s">
        <v>27</v>
      </c>
      <c r="H25" s="27" t="s">
        <v>26</v>
      </c>
      <c r="I25" s="28" t="s">
        <v>40</v>
      </c>
    </row>
    <row r="26" spans="3:11" ht="13.5" customHeight="1" thickBot="1" x14ac:dyDescent="0.25">
      <c r="C26" s="44" t="s">
        <v>39</v>
      </c>
      <c r="D26" s="45"/>
      <c r="E26" s="45"/>
      <c r="F26" s="45"/>
      <c r="G26" s="45"/>
      <c r="H26" s="45"/>
      <c r="I26" s="46"/>
    </row>
    <row r="27" spans="3:11" ht="13.5" customHeight="1" thickBot="1" x14ac:dyDescent="0.25">
      <c r="C27" s="14" t="s">
        <v>38</v>
      </c>
      <c r="D27" s="18">
        <v>-1.2914824765175581E-10</v>
      </c>
      <c r="E27" s="21"/>
      <c r="F27" s="21"/>
      <c r="G27" s="21"/>
      <c r="H27" s="21">
        <f>+D27+E27-F27</f>
        <v>-1.2914824765175581E-10</v>
      </c>
      <c r="I27" s="48" t="s">
        <v>37</v>
      </c>
      <c r="K27" s="1">
        <v>7895.33</v>
      </c>
    </row>
    <row r="28" spans="3:11" ht="13.5" customHeight="1" thickBot="1" x14ac:dyDescent="0.25">
      <c r="C28" s="14" t="s">
        <v>36</v>
      </c>
      <c r="D28" s="18">
        <v>2.8194335754960775E-11</v>
      </c>
      <c r="E28" s="17"/>
      <c r="F28" s="17"/>
      <c r="G28" s="21"/>
      <c r="H28" s="21">
        <f>+D28+E28-F28</f>
        <v>2.8194335754960775E-11</v>
      </c>
      <c r="I28" s="49"/>
      <c r="K28" s="1">
        <f>4728.95-1156.21</f>
        <v>3572.74</v>
      </c>
    </row>
    <row r="29" spans="3:11" ht="13.5" customHeight="1" thickBot="1" x14ac:dyDescent="0.25">
      <c r="C29" s="14" t="s">
        <v>35</v>
      </c>
      <c r="D29" s="18">
        <v>2.7284841053187847E-11</v>
      </c>
      <c r="E29" s="17"/>
      <c r="F29" s="17"/>
      <c r="G29" s="21"/>
      <c r="H29" s="21">
        <f>+D29+E29-F29</f>
        <v>2.7284841053187847E-11</v>
      </c>
      <c r="I29" s="49"/>
      <c r="K29" s="1">
        <f>2018.74-221.63</f>
        <v>1797.1100000000001</v>
      </c>
    </row>
    <row r="30" spans="3:11" ht="13.5" customHeight="1" thickBot="1" x14ac:dyDescent="0.25">
      <c r="C30" s="14" t="s">
        <v>34</v>
      </c>
      <c r="D30" s="18">
        <v>-7.2759576141834259E-12</v>
      </c>
      <c r="E30" s="17"/>
      <c r="F30" s="17"/>
      <c r="G30" s="21"/>
      <c r="H30" s="21">
        <f>+D30+E30-F30</f>
        <v>-7.2759576141834259E-12</v>
      </c>
      <c r="I30" s="49"/>
      <c r="K30" s="1">
        <f>708.53-77.79+652.9-159.63</f>
        <v>1124.0099999999998</v>
      </c>
    </row>
    <row r="31" spans="3:11" ht="13.5" customHeight="1" thickBot="1" x14ac:dyDescent="0.25">
      <c r="C31" s="14" t="s">
        <v>33</v>
      </c>
      <c r="D31" s="18">
        <v>2971.510000000002</v>
      </c>
      <c r="E31" s="17">
        <f>2671.04+1651.54</f>
        <v>4322.58</v>
      </c>
      <c r="F31" s="17">
        <f>1908.25+2671.04+2714.8</f>
        <v>7294.09</v>
      </c>
      <c r="G31" s="21">
        <f>+E31</f>
        <v>4322.58</v>
      </c>
      <c r="H31" s="21">
        <f>+D31+E31-F31</f>
        <v>0</v>
      </c>
      <c r="I31" s="50"/>
      <c r="K31" s="1">
        <f>142.46+165.99-27.87</f>
        <v>280.58000000000004</v>
      </c>
    </row>
    <row r="32" spans="3:11" ht="13.5" customHeight="1" thickBot="1" x14ac:dyDescent="0.25">
      <c r="C32" s="14" t="s">
        <v>8</v>
      </c>
      <c r="D32" s="13">
        <f>SUM(D27:D31)</f>
        <v>2971.5099999999211</v>
      </c>
      <c r="E32" s="13">
        <f>SUM(E27:E31)</f>
        <v>4322.58</v>
      </c>
      <c r="F32" s="13">
        <f>SUM(F27:F31)</f>
        <v>7294.09</v>
      </c>
      <c r="G32" s="13">
        <f>SUM(G27:G31)</f>
        <v>4322.58</v>
      </c>
      <c r="H32" s="13">
        <f>SUM(H27:H31)</f>
        <v>-8.0945028457790613E-11</v>
      </c>
      <c r="I32" s="29"/>
    </row>
    <row r="33" spans="3:11" ht="13.5" customHeight="1" thickBot="1" x14ac:dyDescent="0.25">
      <c r="C33" s="43" t="s">
        <v>32</v>
      </c>
      <c r="D33" s="43"/>
      <c r="E33" s="43"/>
      <c r="F33" s="43"/>
      <c r="G33" s="43"/>
      <c r="H33" s="43"/>
      <c r="I33" s="43"/>
    </row>
    <row r="34" spans="3:11" ht="51.75" customHeight="1" thickBot="1" x14ac:dyDescent="0.25">
      <c r="C34" s="20" t="s">
        <v>31</v>
      </c>
      <c r="D34" s="28" t="s">
        <v>30</v>
      </c>
      <c r="E34" s="27" t="s">
        <v>29</v>
      </c>
      <c r="F34" s="27" t="s">
        <v>28</v>
      </c>
      <c r="G34" s="27" t="s">
        <v>27</v>
      </c>
      <c r="H34" s="27" t="s">
        <v>26</v>
      </c>
      <c r="I34" s="26" t="s">
        <v>25</v>
      </c>
    </row>
    <row r="35" spans="3:11" ht="32.25" customHeight="1" thickBot="1" x14ac:dyDescent="0.25">
      <c r="C35" s="25" t="s">
        <v>24</v>
      </c>
      <c r="D35" s="24">
        <v>14291.030000000028</v>
      </c>
      <c r="E35" s="16">
        <v>158077.79999999999</v>
      </c>
      <c r="F35" s="16">
        <f>158348+1117.78</f>
        <v>159465.78</v>
      </c>
      <c r="G35" s="16">
        <f>+E35</f>
        <v>158077.79999999999</v>
      </c>
      <c r="H35" s="16">
        <f>+D35+E35-F35</f>
        <v>12903.050000000017</v>
      </c>
      <c r="I35" s="39" t="s">
        <v>23</v>
      </c>
      <c r="J35" s="1">
        <f>100.36-4.74+5977.2-22.74+415.99-1.48</f>
        <v>6464.59</v>
      </c>
      <c r="K35" s="1">
        <f>104.68+4287.76+438.05</f>
        <v>4830.4900000000007</v>
      </c>
    </row>
    <row r="36" spans="3:11" ht="14.25" customHeight="1" thickBot="1" x14ac:dyDescent="0.25">
      <c r="C36" s="14" t="s">
        <v>22</v>
      </c>
      <c r="D36" s="18">
        <v>3197.3600000000006</v>
      </c>
      <c r="E36" s="21">
        <v>35367.120000000003</v>
      </c>
      <c r="F36" s="21">
        <f>35427.57+250.08</f>
        <v>35677.65</v>
      </c>
      <c r="G36" s="16">
        <v>4255.0600000000004</v>
      </c>
      <c r="H36" s="16">
        <f>+D36+E36-F36</f>
        <v>2886.8300000000017</v>
      </c>
      <c r="I36" s="40"/>
      <c r="J36" s="23"/>
    </row>
    <row r="37" spans="3:11" ht="13.5" customHeight="1" thickBot="1" x14ac:dyDescent="0.25">
      <c r="C37" s="20" t="s">
        <v>21</v>
      </c>
      <c r="D37" s="22">
        <v>5.6843418860808015E-13</v>
      </c>
      <c r="E37" s="21"/>
      <c r="F37" s="21"/>
      <c r="G37" s="16"/>
      <c r="H37" s="16">
        <f>+D37+E37-F37</f>
        <v>5.6843418860808015E-13</v>
      </c>
      <c r="I37" s="19"/>
    </row>
    <row r="38" spans="3:11" ht="12.75" hidden="1" customHeight="1" thickBot="1" x14ac:dyDescent="0.25">
      <c r="C38" s="14" t="s">
        <v>20</v>
      </c>
      <c r="D38" s="18">
        <v>0</v>
      </c>
      <c r="E38" s="21"/>
      <c r="F38" s="21"/>
      <c r="G38" s="16"/>
      <c r="H38" s="16">
        <f>+D38+E38-F38</f>
        <v>0</v>
      </c>
      <c r="I38" s="19" t="s">
        <v>19</v>
      </c>
    </row>
    <row r="39" spans="3:11" ht="36.75" customHeight="1" thickBot="1" x14ac:dyDescent="0.25">
      <c r="C39" s="14" t="s">
        <v>18</v>
      </c>
      <c r="D39" s="18">
        <v>1.0000000002037268E-2</v>
      </c>
      <c r="E39" s="21"/>
      <c r="F39" s="21">
        <v>0.01</v>
      </c>
      <c r="G39" s="16"/>
      <c r="H39" s="16">
        <f>+D39+E39-F39</f>
        <v>2.0372679238045421E-12</v>
      </c>
      <c r="I39" s="15" t="s">
        <v>17</v>
      </c>
      <c r="J39" s="1">
        <f>1380.39-5.25</f>
        <v>1375.14</v>
      </c>
    </row>
    <row r="40" spans="3:11" ht="13.5" hidden="1" customHeight="1" thickBot="1" x14ac:dyDescent="0.25">
      <c r="C40" s="14" t="s">
        <v>16</v>
      </c>
      <c r="D40" s="12"/>
      <c r="E40" s="17"/>
      <c r="F40" s="17"/>
      <c r="G40" s="16"/>
      <c r="H40" s="17"/>
      <c r="I40" s="15" t="s">
        <v>15</v>
      </c>
    </row>
    <row r="41" spans="3:11" ht="13.5" customHeight="1" thickBot="1" x14ac:dyDescent="0.25">
      <c r="C41" s="20" t="s">
        <v>14</v>
      </c>
      <c r="D41" s="18">
        <v>-1.0160761121369433E-12</v>
      </c>
      <c r="E41" s="17"/>
      <c r="F41" s="17"/>
      <c r="G41" s="16"/>
      <c r="H41" s="16">
        <f>+D41+E41-F41</f>
        <v>-1.0160761121369433E-12</v>
      </c>
      <c r="I41" s="19"/>
    </row>
    <row r="42" spans="3:11" ht="13.5" customHeight="1" thickBot="1" x14ac:dyDescent="0.25">
      <c r="C42" s="20" t="s">
        <v>13</v>
      </c>
      <c r="D42" s="18">
        <v>-4.5474735088646412E-13</v>
      </c>
      <c r="E42" s="17"/>
      <c r="F42" s="17"/>
      <c r="G42" s="16"/>
      <c r="H42" s="16">
        <f>+D42+E42-F42</f>
        <v>-4.5474735088646412E-13</v>
      </c>
      <c r="I42" s="19"/>
      <c r="K42" s="1">
        <f>321.3+159.47</f>
        <v>480.77</v>
      </c>
    </row>
    <row r="43" spans="3:11" ht="13.5" customHeight="1" thickBot="1" x14ac:dyDescent="0.25">
      <c r="C43" s="20" t="s">
        <v>12</v>
      </c>
      <c r="D43" s="18">
        <v>1091.4600000000009</v>
      </c>
      <c r="E43" s="17">
        <f>9833.17+2720.66</f>
        <v>12553.83</v>
      </c>
      <c r="F43" s="17">
        <f>9816.39+2699.13+42.09</f>
        <v>12557.61</v>
      </c>
      <c r="G43" s="16">
        <f>+E43</f>
        <v>12553.83</v>
      </c>
      <c r="H43" s="16">
        <f>+D43+E43-F43</f>
        <v>1087.6800000000003</v>
      </c>
      <c r="I43" s="19" t="s">
        <v>11</v>
      </c>
    </row>
    <row r="44" spans="3:11" ht="13.5" customHeight="1" thickBot="1" x14ac:dyDescent="0.25">
      <c r="C44" s="14" t="s">
        <v>10</v>
      </c>
      <c r="D44" s="18">
        <v>682.58999999999924</v>
      </c>
      <c r="E44" s="17">
        <v>7550.4</v>
      </c>
      <c r="F44" s="17">
        <f>7563.31+53.39</f>
        <v>7616.7000000000007</v>
      </c>
      <c r="G44" s="16">
        <v>7782.72</v>
      </c>
      <c r="H44" s="16">
        <f>+D44+E44-F44</f>
        <v>616.28999999999724</v>
      </c>
      <c r="I44" s="15" t="s">
        <v>9</v>
      </c>
    </row>
    <row r="45" spans="3:11" s="9" customFormat="1" ht="13.5" customHeight="1" thickBot="1" x14ac:dyDescent="0.25">
      <c r="C45" s="14" t="s">
        <v>8</v>
      </c>
      <c r="D45" s="13">
        <f>SUM(D35:D44)</f>
        <v>19262.45000000003</v>
      </c>
      <c r="E45" s="13">
        <f>SUM(E35:E44)</f>
        <v>213549.14999999997</v>
      </c>
      <c r="F45" s="13">
        <f>SUM(F35:F44)</f>
        <v>215317.75</v>
      </c>
      <c r="G45" s="13">
        <f>SUM(G35:G44)</f>
        <v>182669.40999999997</v>
      </c>
      <c r="H45" s="13">
        <f>SUM(H35:H44)</f>
        <v>17493.850000000017</v>
      </c>
      <c r="I45" s="12"/>
    </row>
    <row r="46" spans="3:11" ht="21" customHeight="1" thickBot="1" x14ac:dyDescent="0.35">
      <c r="C46" s="11" t="s">
        <v>7</v>
      </c>
      <c r="D46" s="11"/>
      <c r="E46" s="11"/>
      <c r="F46" s="11"/>
      <c r="G46" s="11"/>
      <c r="H46" s="10">
        <f>+H32+H45</f>
        <v>17493.849999999937</v>
      </c>
    </row>
    <row r="47" spans="3:11" s="9" customFormat="1" ht="17.25" customHeight="1" thickBot="1" x14ac:dyDescent="0.25">
      <c r="C47" s="37" t="s">
        <v>6</v>
      </c>
      <c r="D47" s="37"/>
      <c r="E47" s="37"/>
      <c r="F47" s="37"/>
      <c r="G47" s="37"/>
      <c r="H47" s="37"/>
      <c r="I47" s="37"/>
    </row>
    <row r="48" spans="3:11" ht="28.5" customHeight="1" thickBot="1" x14ac:dyDescent="0.25">
      <c r="C48" s="8" t="s">
        <v>5</v>
      </c>
      <c r="D48" s="38" t="s">
        <v>4</v>
      </c>
      <c r="E48" s="38"/>
      <c r="F48" s="38"/>
      <c r="G48" s="38"/>
      <c r="H48" s="38"/>
      <c r="I48" s="7" t="s">
        <v>3</v>
      </c>
    </row>
    <row r="49" spans="3:8" ht="15" x14ac:dyDescent="0.25">
      <c r="C49" s="5" t="s">
        <v>2</v>
      </c>
      <c r="D49" s="5"/>
    </row>
    <row r="50" spans="3:8" ht="15.75" customHeight="1" x14ac:dyDescent="0.2">
      <c r="C50" s="6" t="s">
        <v>1</v>
      </c>
    </row>
    <row r="51" spans="3:8" hidden="1" x14ac:dyDescent="0.2">
      <c r="C51" s="1"/>
      <c r="D51" s="1"/>
      <c r="E51" s="1"/>
      <c r="F51" s="1"/>
      <c r="G51" s="1"/>
      <c r="H51" s="1"/>
    </row>
    <row r="52" spans="3:8" ht="15" customHeight="1" x14ac:dyDescent="0.25">
      <c r="C52" s="5"/>
      <c r="D52" s="4"/>
      <c r="E52" s="4"/>
      <c r="F52" s="4"/>
    </row>
    <row r="53" spans="3:8" x14ac:dyDescent="0.2">
      <c r="D53" s="3"/>
      <c r="E53" s="3"/>
      <c r="F53" s="3"/>
      <c r="G53" s="3"/>
      <c r="H53" s="3"/>
    </row>
    <row r="54" spans="3:8" hidden="1" x14ac:dyDescent="0.2">
      <c r="D54" s="3"/>
      <c r="H54" s="2">
        <f>1953.8+409.06+1795.02+-53.13+8460.11+800.33+223.01</f>
        <v>13588.2</v>
      </c>
    </row>
    <row r="55" spans="3:8" x14ac:dyDescent="0.2">
      <c r="C55" s="2" t="s">
        <v>0</v>
      </c>
      <c r="E55" s="3">
        <f>+E45+E32+465</f>
        <v>218336.72999999995</v>
      </c>
      <c r="G55" s="3">
        <f>+G45+G32</f>
        <v>186991.98999999996</v>
      </c>
      <c r="H55" s="3"/>
    </row>
  </sheetData>
  <mergeCells count="10">
    <mergeCell ref="C47:I47"/>
    <mergeCell ref="D48:H48"/>
    <mergeCell ref="I35:I36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opLeftCell="A16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7109375" style="51" customWidth="1"/>
    <col min="10" max="16384" width="9.140625" style="51"/>
  </cols>
  <sheetData>
    <row r="13" spans="1:9" x14ac:dyDescent="0.25">
      <c r="A13" s="60" t="s">
        <v>64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63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62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61</v>
      </c>
      <c r="B16" s="58" t="s">
        <v>60</v>
      </c>
      <c r="C16" s="58" t="s">
        <v>59</v>
      </c>
      <c r="D16" s="58" t="s">
        <v>58</v>
      </c>
      <c r="E16" s="58" t="s">
        <v>57</v>
      </c>
      <c r="F16" s="59" t="s">
        <v>56</v>
      </c>
      <c r="G16" s="59" t="s">
        <v>55</v>
      </c>
      <c r="H16" s="58" t="s">
        <v>54</v>
      </c>
      <c r="I16" s="58" t="s">
        <v>53</v>
      </c>
    </row>
    <row r="17" spans="1:9" x14ac:dyDescent="0.25">
      <c r="A17" s="57" t="s">
        <v>52</v>
      </c>
      <c r="B17" s="56">
        <v>97.943330000000003</v>
      </c>
      <c r="C17" s="54"/>
      <c r="D17" s="54">
        <v>35.36712</v>
      </c>
      <c r="E17" s="56">
        <v>35.67765</v>
      </c>
      <c r="F17" s="56">
        <v>0.46500000000000002</v>
      </c>
      <c r="G17" s="55">
        <v>4.2550600000000003</v>
      </c>
      <c r="H17" s="54">
        <v>2.8868299999999998</v>
      </c>
      <c r="I17" s="53">
        <f>B17+D17+F17-G17</f>
        <v>129.52039000000002</v>
      </c>
    </row>
    <row r="19" spans="1:9" x14ac:dyDescent="0.25">
      <c r="A19" s="51" t="s">
        <v>51</v>
      </c>
    </row>
    <row r="20" spans="1:9" x14ac:dyDescent="0.25">
      <c r="A20" s="51" t="s">
        <v>50</v>
      </c>
      <c r="D20" s="52"/>
      <c r="E20" s="52"/>
      <c r="F20" s="52"/>
    </row>
    <row r="21" spans="1:9" x14ac:dyDescent="0.25">
      <c r="A21" s="51" t="s">
        <v>49</v>
      </c>
    </row>
    <row r="22" spans="1:9" x14ac:dyDescent="0.25">
      <c r="A22" s="51" t="s">
        <v>48</v>
      </c>
    </row>
    <row r="23" spans="1:9" x14ac:dyDescent="0.25">
      <c r="A23" s="51" t="s">
        <v>47</v>
      </c>
    </row>
    <row r="24" spans="1:9" x14ac:dyDescent="0.25">
      <c r="A24" s="51" t="s">
        <v>46</v>
      </c>
    </row>
    <row r="25" spans="1:9" x14ac:dyDescent="0.25">
      <c r="A25" s="51" t="s">
        <v>45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ЧР72</vt:lpstr>
      <vt:lpstr>ЧР 72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2021-03-24T08:16:39Z</dcterms:created>
  <dcterms:modified xsi:type="dcterms:W3CDTF">2021-03-24T09:11:43Z</dcterms:modified>
</cp:coreProperties>
</file>