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Кленовая5 1" sheetId="1" r:id="rId1"/>
    <sheet name="Кленовая 5 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5" i="1" l="1"/>
  <c r="K25" i="1"/>
  <c r="H26" i="1"/>
  <c r="K26" i="1"/>
  <c r="H27" i="1"/>
  <c r="K27" i="1"/>
  <c r="H28" i="1"/>
  <c r="K28" i="1"/>
  <c r="E29" i="1"/>
  <c r="F29" i="1"/>
  <c r="G29" i="1"/>
  <c r="H29" i="1"/>
  <c r="K29" i="1"/>
  <c r="D30" i="1"/>
  <c r="E30" i="1"/>
  <c r="F30" i="1"/>
  <c r="G30" i="1"/>
  <c r="H30" i="1"/>
  <c r="F33" i="1"/>
  <c r="G33" i="1"/>
  <c r="G43" i="1" s="1"/>
  <c r="G51" i="1" s="1"/>
  <c r="H33" i="1"/>
  <c r="J33" i="1"/>
  <c r="K33" i="1"/>
  <c r="F34" i="1"/>
  <c r="H34" i="1" s="1"/>
  <c r="H43" i="1" s="1"/>
  <c r="J34" i="1"/>
  <c r="H35" i="1"/>
  <c r="H36" i="1"/>
  <c r="H37" i="1"/>
  <c r="J37" i="1"/>
  <c r="K37" i="1"/>
  <c r="F38" i="1"/>
  <c r="H38" i="1" s="1"/>
  <c r="J38" i="1"/>
  <c r="H39" i="1"/>
  <c r="J39" i="1"/>
  <c r="H40" i="1"/>
  <c r="K40" i="1"/>
  <c r="E41" i="1"/>
  <c r="F41" i="1"/>
  <c r="G41" i="1"/>
  <c r="H41" i="1"/>
  <c r="F42" i="1"/>
  <c r="H42" i="1"/>
  <c r="J42" i="1"/>
  <c r="D43" i="1"/>
  <c r="E43" i="1"/>
  <c r="F43" i="1"/>
  <c r="H50" i="1"/>
  <c r="E51" i="1"/>
  <c r="H46" i="1" l="1"/>
</calcChain>
</file>

<file path=xl/sharedStrings.xml><?xml version="1.0" encoding="utf-8"?>
<sst xmlns="http://schemas.openxmlformats.org/spreadsheetml/2006/main" count="74" uniqueCount="67">
  <si>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</si>
  <si>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</si>
  <si>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01.01.2021г.</t>
  </si>
  <si>
    <t>ООО "ГМК", ООО "Икс-Трим", АО "Эр-Телеком холдинг"</t>
  </si>
  <si>
    <t xml:space="preserve">Поступило за размещение интернет оборудования 15415,00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</si>
  <si>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</si>
  <si>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</si>
  <si>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</si>
  <si>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</si>
  <si>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</si>
  <si>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</si>
  <si>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</si>
  <si>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</si>
  <si>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</si>
  <si>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</si>
  <si>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</si>
  <si>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</si>
  <si>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</si>
  <si>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</si>
  <si>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</si>
  <si>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</si>
  <si>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</si>
  <si>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Н/2009-80 от 01.07.2009г.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</si>
  <si>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</si>
  <si>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</si>
  <si>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</si>
  <si>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</si>
  <si>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</si>
  <si>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</si>
  <si>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</si>
  <si>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</si>
  <si>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</si>
  <si>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</si>
  <si>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</si>
  <si>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</si>
  <si>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</si>
  <si>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"СТЭК",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</si>
  <si>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</si>
  <si>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</si>
  <si>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</si>
  <si>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5/1 по ул. Кленовая с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</si>
  <si>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</si>
  <si>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</si>
  <si>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</si>
  <si>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Расходный материал - 0.80 т.р.</t>
  </si>
  <si>
    <t>Аварийное обслуживание - 1.05 т.р.</t>
  </si>
  <si>
    <t>Производство работ по неисправности в системе освещения общедомовых помещений -1.66 т.р.</t>
  </si>
  <si>
    <t>замена замков в помещениях общего пользования - 0.66 т.р.</t>
  </si>
  <si>
    <t>Замена разбитых стекол окон, дверей, ремонт поручней, стен в подъезде,</t>
  </si>
  <si>
    <t>Ремонт тепловых пунктов и систем теплопотребления. Установка иммитаторов в ИТП - 2.45т.р.</t>
  </si>
  <si>
    <t>Ремонт систем ГВС, ХВс, ЦО - 0.68т.р.</t>
  </si>
  <si>
    <t>элементов многоквартирного дома(отмостки, кровли, продухи, вентиляция) - 6.50 т.р.</t>
  </si>
  <si>
    <t>Работы по содержанию и техническому обслуживанию конструктивных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</si>
  <si>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13</t>
    </r>
    <r>
      <rPr>
        <b/>
        <sz val="11"/>
        <color indexed="8"/>
        <rFont val="Calibri"/>
        <family val="2"/>
        <charset val="204"/>
      </rPr>
      <t>,80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</si>
  <si>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</si>
  <si>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</si>
  <si>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01.01.2021г.,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</si>
  <si>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</si>
  <si>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</si>
  <si>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</si>
  <si>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</si>
  <si>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</si>
  <si>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01.01.2020г., тыс.руб.</t>
  </si>
  <si>
    <t>№                             п/п</t>
  </si>
  <si>
    <t>№ 5/1 по ул. Кленовая с 01.01.2020г. по 31.12.2020г.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</si>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</sst>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4" fontId="5" fillId="0" borderId="0" xfId="0" applyNumberFormat="1" applyFont="1" applyFill="1"/>
    <xf numFmtId="0" fontId="6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7" fillId="0" borderId="4" xfId="0" applyFont="1" applyFill="1" applyBorder="1" applyAlignment="1">
      <alignment horizontal="center" vertical="top" wrapText="1"/>
    </xf>
    <xf numFmtId="4" fontId="7" fillId="0" borderId="4" xfId="0" applyNumberFormat="1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8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9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4" fontId="11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6" fillId="0" borderId="0" xfId="0" applyFont="1" applyFill="1" applyBorder="1"/>
    <xf numFmtId="0" fontId="7" fillId="0" borderId="0" xfId="0" applyFont="1" applyFill="1" applyAlignment="1">
      <alignment horizontal="center"/>
    </xf>
    <xf numFmtId="0" fontId="16" fillId="0" borderId="6" xfId="0" applyFont="1" applyFill="1" applyBorder="1"/>
    <xf numFmtId="0" fontId="16" fillId="0" borderId="9" xfId="0" applyFont="1" applyFill="1" applyBorder="1"/>
    <xf numFmtId="0" fontId="7" fillId="0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6" fillId="0" borderId="0" xfId="0" applyFont="1" applyFill="1"/>
    <xf numFmtId="0" fontId="11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1"/>
    <xf numFmtId="0" fontId="18" fillId="0" borderId="0" xfId="1" applyFont="1"/>
    <xf numFmtId="0" fontId="18" fillId="0" borderId="0" xfId="1" applyFont="1" applyFill="1" applyBorder="1"/>
    <xf numFmtId="0" fontId="18" fillId="0" borderId="0" xfId="1" applyFont="1" applyFill="1"/>
    <xf numFmtId="0" fontId="1" fillId="0" borderId="0" xfId="1" applyFill="1"/>
    <xf numFmtId="2" fontId="17" fillId="0" borderId="1" xfId="1" applyNumberFormat="1" applyFont="1" applyFill="1" applyBorder="1" applyAlignment="1">
      <alignment horizontal="center" vertical="center"/>
    </xf>
    <xf numFmtId="2" fontId="17" fillId="2" borderId="1" xfId="1" applyNumberFormat="1" applyFont="1" applyFill="1" applyBorder="1" applyAlignment="1">
      <alignment horizontal="center" vertical="center"/>
    </xf>
    <xf numFmtId="2" fontId="17" fillId="3" borderId="1" xfId="1" applyNumberFormat="1" applyFont="1" applyFill="1" applyBorder="1" applyAlignment="1">
      <alignment horizontal="center" vertical="center"/>
    </xf>
    <xf numFmtId="2" fontId="17" fillId="4" borderId="1" xfId="1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C23" zoomScaleNormal="100" workbookViewId="0">
      <selection activeCell="G39" sqref="G39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42578125" style="2" customWidth="1"/>
    <col min="4" max="4" width="13.710937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7109375" style="2" customWidth="1"/>
    <col min="9" max="9" width="23.42578125" style="2" customWidth="1"/>
    <col min="10" max="10" width="11.425781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5"/>
      <c r="D1" s="35"/>
      <c r="E1" s="35"/>
      <c r="F1" s="35"/>
      <c r="G1" s="35"/>
      <c r="H1" s="35"/>
      <c r="I1" s="35"/>
    </row>
    <row r="2" spans="3:9" ht="13.5" hidden="1" customHeight="1" thickBot="1" x14ac:dyDescent="0.25">
      <c r="C2" s="35"/>
      <c r="D2" s="35"/>
      <c r="E2" s="35" t="s">
        <v>43</v>
      </c>
      <c r="F2" s="35"/>
      <c r="G2" s="35"/>
      <c r="H2" s="35"/>
      <c r="I2" s="35"/>
    </row>
    <row r="3" spans="3:9" ht="13.5" hidden="1" customHeight="1" thickBot="1" x14ac:dyDescent="0.25">
      <c r="C3" s="34"/>
      <c r="D3" s="33"/>
      <c r="E3" s="32"/>
      <c r="F3" s="32"/>
      <c r="G3" s="32"/>
      <c r="H3" s="32"/>
      <c r="I3" s="31"/>
    </row>
    <row r="4" spans="3:9" ht="12.75" hidden="1" customHeight="1" x14ac:dyDescent="0.2">
      <c r="C4" s="30"/>
      <c r="D4" s="30"/>
      <c r="E4" s="29"/>
      <c r="F4" s="29"/>
      <c r="G4" s="29"/>
      <c r="H4" s="29"/>
      <c r="I4" s="29"/>
    </row>
    <row r="5" spans="3:9" ht="12.75" customHeight="1" x14ac:dyDescent="0.2">
      <c r="C5" s="30"/>
      <c r="D5" s="30"/>
      <c r="E5" s="29"/>
      <c r="F5" s="29"/>
      <c r="G5" s="29"/>
      <c r="H5" s="29"/>
      <c r="I5" s="29"/>
    </row>
    <row r="6" spans="3:9" ht="12.75" customHeight="1" x14ac:dyDescent="0.2">
      <c r="C6" s="30"/>
      <c r="D6" s="30"/>
      <c r="E6" s="29"/>
      <c r="F6" s="29"/>
      <c r="G6" s="29"/>
      <c r="H6" s="29"/>
      <c r="I6" s="29"/>
    </row>
    <row r="7" spans="3:9" ht="12.75" customHeight="1" x14ac:dyDescent="0.2">
      <c r="C7" s="30"/>
      <c r="D7" s="30"/>
      <c r="E7" s="29"/>
      <c r="F7" s="29"/>
      <c r="G7" s="29"/>
      <c r="H7" s="29"/>
      <c r="I7" s="29"/>
    </row>
    <row r="8" spans="3:9" ht="12.75" customHeight="1" x14ac:dyDescent="0.2">
      <c r="C8" s="30"/>
      <c r="D8" s="30"/>
      <c r="E8" s="29"/>
      <c r="F8" s="29"/>
      <c r="G8" s="29"/>
      <c r="H8" s="29"/>
      <c r="I8" s="29"/>
    </row>
    <row r="9" spans="3:9" ht="12.75" customHeight="1" x14ac:dyDescent="0.2">
      <c r="C9" s="30"/>
      <c r="D9" s="30"/>
      <c r="E9" s="29"/>
      <c r="F9" s="29"/>
      <c r="G9" s="29"/>
      <c r="H9" s="29"/>
      <c r="I9" s="29"/>
    </row>
    <row r="10" spans="3:9" ht="12.75" customHeight="1" x14ac:dyDescent="0.2">
      <c r="C10" s="30"/>
      <c r="D10" s="30"/>
      <c r="E10" s="29"/>
      <c r="F10" s="29"/>
      <c r="G10" s="29"/>
      <c r="H10" s="29"/>
      <c r="I10" s="29"/>
    </row>
    <row r="11" spans="3:9" ht="12.75" customHeight="1" x14ac:dyDescent="0.2">
      <c r="C11" s="30"/>
      <c r="D11" s="30"/>
      <c r="E11" s="29"/>
      <c r="F11" s="29"/>
      <c r="G11" s="29"/>
      <c r="H11" s="29"/>
      <c r="I11" s="29"/>
    </row>
    <row r="12" spans="3:9" ht="12.75" customHeight="1" x14ac:dyDescent="0.2">
      <c r="C12" s="30"/>
      <c r="D12" s="30"/>
      <c r="E12" s="29"/>
      <c r="F12" s="29"/>
      <c r="G12" s="29"/>
      <c r="H12" s="29"/>
      <c r="I12" s="29"/>
    </row>
    <row r="13" spans="3:9" ht="12.75" customHeight="1" x14ac:dyDescent="0.2">
      <c r="C13" s="30"/>
      <c r="D13" s="30"/>
      <c r="E13" s="29"/>
      <c r="F13" s="29"/>
      <c r="G13" s="29"/>
      <c r="H13" s="29"/>
      <c r="I13" s="29"/>
    </row>
    <row r="14" spans="3:9" ht="12.75" customHeight="1" x14ac:dyDescent="0.2">
      <c r="C14" s="30"/>
      <c r="D14" s="30"/>
      <c r="E14" s="29"/>
      <c r="F14" s="29"/>
      <c r="G14" s="29"/>
      <c r="H14" s="29"/>
      <c r="I14" s="29"/>
    </row>
    <row r="15" spans="3:9" ht="12.75" customHeight="1" x14ac:dyDescent="0.2">
      <c r="C15" s="30"/>
      <c r="D15" s="30"/>
      <c r="E15" s="29"/>
      <c r="F15" s="29"/>
      <c r="G15" s="29"/>
      <c r="H15" s="29"/>
      <c r="I15" s="29"/>
    </row>
    <row r="16" spans="3:9" ht="12.75" customHeight="1" x14ac:dyDescent="0.2">
      <c r="C16" s="30"/>
      <c r="D16" s="30"/>
      <c r="E16" s="29"/>
      <c r="F16" s="29"/>
      <c r="G16" s="29"/>
      <c r="H16" s="29"/>
      <c r="I16" s="29"/>
    </row>
    <row r="17" spans="3:11" ht="12.75" customHeight="1" x14ac:dyDescent="0.2">
      <c r="C17" s="30"/>
      <c r="D17" s="30"/>
      <c r="E17" s="29"/>
      <c r="F17" s="29"/>
      <c r="G17" s="29"/>
      <c r="H17" s="29"/>
      <c r="I17" s="29"/>
    </row>
    <row r="18" spans="3:11" ht="12.75" customHeight="1" x14ac:dyDescent="0.2">
      <c r="C18" s="30"/>
      <c r="D18" s="30"/>
      <c r="E18" s="29"/>
      <c r="F18" s="29"/>
      <c r="G18" s="29"/>
      <c r="H18" s="29"/>
      <c r="I18" s="29"/>
    </row>
    <row r="19" spans="3:11" ht="14.25" x14ac:dyDescent="0.2">
      <c r="C19" s="40" t="s">
        <v>42</v>
      </c>
      <c r="D19" s="40"/>
      <c r="E19" s="40"/>
      <c r="F19" s="40"/>
      <c r="G19" s="40"/>
      <c r="H19" s="40"/>
      <c r="I19" s="40"/>
    </row>
    <row r="20" spans="3:11" x14ac:dyDescent="0.2">
      <c r="C20" s="41" t="s">
        <v>41</v>
      </c>
      <c r="D20" s="41"/>
      <c r="E20" s="41"/>
      <c r="F20" s="41"/>
      <c r="G20" s="41"/>
      <c r="H20" s="41"/>
      <c r="I20" s="41"/>
    </row>
    <row r="21" spans="3:11" x14ac:dyDescent="0.2">
      <c r="C21" s="41" t="s">
        <v>40</v>
      </c>
      <c r="D21" s="41"/>
      <c r="E21" s="41"/>
      <c r="F21" s="41"/>
      <c r="G21" s="41"/>
      <c r="H21" s="41"/>
      <c r="I21" s="41"/>
    </row>
    <row r="22" spans="3:11" ht="6" customHeight="1" thickBot="1" x14ac:dyDescent="0.25">
      <c r="C22" s="46"/>
      <c r="D22" s="46"/>
      <c r="E22" s="46"/>
      <c r="F22" s="46"/>
      <c r="G22" s="46"/>
      <c r="H22" s="46"/>
      <c r="I22" s="46"/>
    </row>
    <row r="23" spans="3:11" ht="52.5" customHeight="1" thickBot="1" x14ac:dyDescent="0.25">
      <c r="C23" s="23" t="s">
        <v>30</v>
      </c>
      <c r="D23" s="26" t="s">
        <v>29</v>
      </c>
      <c r="E23" s="25" t="s">
        <v>28</v>
      </c>
      <c r="F23" s="25" t="s">
        <v>27</v>
      </c>
      <c r="G23" s="25" t="s">
        <v>26</v>
      </c>
      <c r="H23" s="25" t="s">
        <v>25</v>
      </c>
      <c r="I23" s="26" t="s">
        <v>39</v>
      </c>
    </row>
    <row r="24" spans="3:11" ht="13.5" customHeight="1" thickBot="1" x14ac:dyDescent="0.25">
      <c r="C24" s="43" t="s">
        <v>38</v>
      </c>
      <c r="D24" s="44"/>
      <c r="E24" s="44"/>
      <c r="F24" s="44"/>
      <c r="G24" s="44"/>
      <c r="H24" s="44"/>
      <c r="I24" s="45"/>
    </row>
    <row r="25" spans="3:11" ht="13.5" customHeight="1" thickBot="1" x14ac:dyDescent="0.25">
      <c r="C25" s="12" t="s">
        <v>37</v>
      </c>
      <c r="D25" s="16">
        <v>-2.1827872842550278E-10</v>
      </c>
      <c r="E25" s="19"/>
      <c r="F25" s="19"/>
      <c r="G25" s="19"/>
      <c r="H25" s="19">
        <f>+D25+E25-F25</f>
        <v>-2.1827872842550278E-10</v>
      </c>
      <c r="I25" s="47" t="s">
        <v>36</v>
      </c>
      <c r="K25" s="28">
        <f>130054.44-2488.21</f>
        <v>127566.23</v>
      </c>
    </row>
    <row r="26" spans="3:11" ht="13.5" customHeight="1" thickBot="1" x14ac:dyDescent="0.25">
      <c r="C26" s="12" t="s">
        <v>35</v>
      </c>
      <c r="D26" s="16">
        <v>0</v>
      </c>
      <c r="E26" s="15"/>
      <c r="F26" s="15"/>
      <c r="G26" s="19"/>
      <c r="H26" s="19">
        <f>+D26+E26-F26</f>
        <v>0</v>
      </c>
      <c r="I26" s="48"/>
      <c r="K26" s="1">
        <f>27081.92-6986.34</f>
        <v>20095.579999999998</v>
      </c>
    </row>
    <row r="27" spans="3:11" ht="13.5" customHeight="1" thickBot="1" x14ac:dyDescent="0.25">
      <c r="C27" s="12" t="s">
        <v>34</v>
      </c>
      <c r="D27" s="16">
        <v>8.0035533756017685E-11</v>
      </c>
      <c r="E27" s="15"/>
      <c r="F27" s="15"/>
      <c r="G27" s="19"/>
      <c r="H27" s="19">
        <f>+D27+E27-F27</f>
        <v>8.0035533756017685E-11</v>
      </c>
      <c r="I27" s="48"/>
      <c r="K27" s="28">
        <f>14515.87-2010.27</f>
        <v>12505.6</v>
      </c>
    </row>
    <row r="28" spans="3:11" ht="13.5" customHeight="1" thickBot="1" x14ac:dyDescent="0.25">
      <c r="C28" s="12" t="s">
        <v>33</v>
      </c>
      <c r="D28" s="16">
        <v>-9.9999999729334377E-3</v>
      </c>
      <c r="E28" s="15"/>
      <c r="F28" s="15"/>
      <c r="G28" s="19"/>
      <c r="H28" s="19">
        <f>+D28+E28-F28</f>
        <v>-9.9999999729334377E-3</v>
      </c>
      <c r="I28" s="48"/>
      <c r="K28" s="1">
        <f>3709.33-849.39+5102.31-691.9</f>
        <v>7270.35</v>
      </c>
    </row>
    <row r="29" spans="3:11" ht="13.5" customHeight="1" thickBot="1" x14ac:dyDescent="0.25">
      <c r="C29" s="12" t="s">
        <v>32</v>
      </c>
      <c r="D29" s="16">
        <v>4794.2899999999972</v>
      </c>
      <c r="E29" s="15">
        <f>50658.43+18407.27+2402</f>
        <v>71467.7</v>
      </c>
      <c r="F29" s="15">
        <f>318.7+1.67+16897.14+47016.5+5590.27</f>
        <v>69824.28</v>
      </c>
      <c r="G29" s="19">
        <f>+E29</f>
        <v>71467.7</v>
      </c>
      <c r="H29" s="19">
        <f>+D29+E29-F29</f>
        <v>6437.7099999999919</v>
      </c>
      <c r="I29" s="49"/>
      <c r="K29" s="1">
        <f>237.59-654.42+78.21-363.73-111.64-1.44</f>
        <v>-815.43</v>
      </c>
    </row>
    <row r="30" spans="3:11" ht="13.5" customHeight="1" thickBot="1" x14ac:dyDescent="0.25">
      <c r="C30" s="12" t="s">
        <v>7</v>
      </c>
      <c r="D30" s="11">
        <f>SUM(D25:D29)</f>
        <v>4794.2799999998861</v>
      </c>
      <c r="E30" s="11">
        <f>SUM(E25:E29)</f>
        <v>71467.7</v>
      </c>
      <c r="F30" s="11">
        <f>SUM(F25:F29)</f>
        <v>69824.28</v>
      </c>
      <c r="G30" s="11">
        <f>SUM(G25:G29)</f>
        <v>71467.7</v>
      </c>
      <c r="H30" s="11">
        <f>SUM(H25:H29)</f>
        <v>6437.6999999998807</v>
      </c>
      <c r="I30" s="27"/>
    </row>
    <row r="31" spans="3:11" ht="13.5" customHeight="1" thickBot="1" x14ac:dyDescent="0.25">
      <c r="C31" s="42" t="s">
        <v>31</v>
      </c>
      <c r="D31" s="42"/>
      <c r="E31" s="42"/>
      <c r="F31" s="42"/>
      <c r="G31" s="42"/>
      <c r="H31" s="42"/>
      <c r="I31" s="42"/>
    </row>
    <row r="32" spans="3:11" ht="50.25" customHeight="1" thickBot="1" x14ac:dyDescent="0.25">
      <c r="C32" s="18" t="s">
        <v>30</v>
      </c>
      <c r="D32" s="26" t="s">
        <v>29</v>
      </c>
      <c r="E32" s="25" t="s">
        <v>28</v>
      </c>
      <c r="F32" s="25" t="s">
        <v>27</v>
      </c>
      <c r="G32" s="25" t="s">
        <v>26</v>
      </c>
      <c r="H32" s="25" t="s">
        <v>25</v>
      </c>
      <c r="I32" s="24" t="s">
        <v>24</v>
      </c>
    </row>
    <row r="33" spans="3:11" ht="22.5" customHeight="1" thickBot="1" x14ac:dyDescent="0.25">
      <c r="C33" s="23" t="s">
        <v>23</v>
      </c>
      <c r="D33" s="22">
        <v>111190.0399999998</v>
      </c>
      <c r="E33" s="14">
        <v>1086720.1200000001</v>
      </c>
      <c r="F33" s="14">
        <f>1091747.86+5159.41</f>
        <v>1096907.27</v>
      </c>
      <c r="G33" s="14">
        <f>+E33</f>
        <v>1086720.1200000001</v>
      </c>
      <c r="H33" s="14">
        <f t="shared" ref="H33:H42" si="0">+D33+E33-F33</f>
        <v>101002.8899999999</v>
      </c>
      <c r="I33" s="36" t="s">
        <v>22</v>
      </c>
      <c r="J33" s="21">
        <f>48628.37-7477.66-D33</f>
        <v>-70039.329999999798</v>
      </c>
      <c r="K33" s="21">
        <f>360.69-31.62+1416-121.93+54822.38-11197.49-H33</f>
        <v>-55754.859999999899</v>
      </c>
    </row>
    <row r="34" spans="3:11" ht="14.25" customHeight="1" thickBot="1" x14ac:dyDescent="0.25">
      <c r="C34" s="12" t="s">
        <v>21</v>
      </c>
      <c r="D34" s="16">
        <v>24540.399999999994</v>
      </c>
      <c r="E34" s="19">
        <v>241193.88</v>
      </c>
      <c r="F34" s="19">
        <f>240209.2+3035.29</f>
        <v>243244.49000000002</v>
      </c>
      <c r="G34" s="14">
        <v>13797.98</v>
      </c>
      <c r="H34" s="14">
        <f t="shared" si="0"/>
        <v>22489.790000000008</v>
      </c>
      <c r="I34" s="37"/>
      <c r="J34" s="21">
        <f>12097.15-2328.61</f>
        <v>9768.5399999999991</v>
      </c>
    </row>
    <row r="35" spans="3:11" ht="13.5" hidden="1" customHeight="1" thickBot="1" x14ac:dyDescent="0.25">
      <c r="C35" s="18" t="s">
        <v>20</v>
      </c>
      <c r="D35" s="20">
        <v>0</v>
      </c>
      <c r="E35" s="19"/>
      <c r="F35" s="19"/>
      <c r="G35" s="14"/>
      <c r="H35" s="14">
        <f t="shared" si="0"/>
        <v>0</v>
      </c>
      <c r="I35" s="10"/>
    </row>
    <row r="36" spans="3:11" ht="12.75" hidden="1" customHeight="1" thickBot="1" x14ac:dyDescent="0.25">
      <c r="C36" s="12" t="s">
        <v>19</v>
      </c>
      <c r="D36" s="16">
        <v>0</v>
      </c>
      <c r="E36" s="19"/>
      <c r="F36" s="19"/>
      <c r="G36" s="14"/>
      <c r="H36" s="14">
        <f t="shared" si="0"/>
        <v>0</v>
      </c>
      <c r="I36" s="17" t="s">
        <v>18</v>
      </c>
    </row>
    <row r="37" spans="3:11" ht="26.25" customHeight="1" thickBot="1" x14ac:dyDescent="0.25">
      <c r="C37" s="12" t="s">
        <v>17</v>
      </c>
      <c r="D37" s="16">
        <v>3065.4699999999721</v>
      </c>
      <c r="E37" s="19"/>
      <c r="F37" s="19">
        <v>3093.79</v>
      </c>
      <c r="G37" s="14"/>
      <c r="H37" s="14">
        <f t="shared" si="0"/>
        <v>-28.320000000027903</v>
      </c>
      <c r="I37" s="13" t="s">
        <v>16</v>
      </c>
      <c r="J37" s="1">
        <f>32.23+11480.14-1845.57</f>
        <v>9666.7999999999993</v>
      </c>
      <c r="K37" s="1">
        <f>12875.15-2697+288.39</f>
        <v>10466.539999999999</v>
      </c>
    </row>
    <row r="38" spans="3:11" ht="25.5" customHeight="1" thickBot="1" x14ac:dyDescent="0.25">
      <c r="C38" s="12" t="s">
        <v>15</v>
      </c>
      <c r="D38" s="16">
        <v>828.65999999999804</v>
      </c>
      <c r="E38" s="15">
        <v>8132.16</v>
      </c>
      <c r="F38" s="15">
        <f>8201.32+1.18</f>
        <v>8202.5</v>
      </c>
      <c r="G38" s="14">
        <v>7002.6</v>
      </c>
      <c r="H38" s="14">
        <f t="shared" si="0"/>
        <v>758.31999999999789</v>
      </c>
      <c r="I38" s="13" t="s">
        <v>14</v>
      </c>
      <c r="J38" s="1">
        <f>433.47-84.39</f>
        <v>349.08000000000004</v>
      </c>
    </row>
    <row r="39" spans="3:11" ht="13.5" customHeight="1" thickBot="1" x14ac:dyDescent="0.25">
      <c r="C39" s="18" t="s">
        <v>13</v>
      </c>
      <c r="D39" s="16">
        <v>375.26000000000931</v>
      </c>
      <c r="E39" s="15">
        <v>62.99</v>
      </c>
      <c r="F39" s="15">
        <v>438.25</v>
      </c>
      <c r="G39" s="14"/>
      <c r="H39" s="14">
        <f t="shared" si="0"/>
        <v>9.3223206931725144E-12</v>
      </c>
      <c r="I39" s="17"/>
      <c r="J39" s="1">
        <f>7894.86-447.35</f>
        <v>7447.5099999999993</v>
      </c>
    </row>
    <row r="40" spans="3:11" ht="13.5" customHeight="1" thickBot="1" x14ac:dyDescent="0.25">
      <c r="C40" s="18" t="s">
        <v>12</v>
      </c>
      <c r="D40" s="16">
        <v>0</v>
      </c>
      <c r="E40" s="15">
        <v>-120.21</v>
      </c>
      <c r="F40" s="15"/>
      <c r="G40" s="14"/>
      <c r="H40" s="14">
        <f t="shared" si="0"/>
        <v>-120.21</v>
      </c>
      <c r="I40" s="17"/>
      <c r="K40" s="1">
        <f>963.9+478.41</f>
        <v>1442.31</v>
      </c>
    </row>
    <row r="41" spans="3:11" ht="13.5" customHeight="1" thickBot="1" x14ac:dyDescent="0.25">
      <c r="C41" s="18" t="s">
        <v>11</v>
      </c>
      <c r="D41" s="16">
        <v>2420.2500000000036</v>
      </c>
      <c r="E41" s="15">
        <f>9574.51+37111.22</f>
        <v>46685.73</v>
      </c>
      <c r="F41" s="15">
        <f>27179.69+6469.76+1950.73</f>
        <v>35600.18</v>
      </c>
      <c r="G41" s="14">
        <f>+E41</f>
        <v>46685.73</v>
      </c>
      <c r="H41" s="14">
        <f t="shared" si="0"/>
        <v>13505.80000000001</v>
      </c>
      <c r="I41" s="17" t="s">
        <v>10</v>
      </c>
    </row>
    <row r="42" spans="3:11" ht="13.5" customHeight="1" thickBot="1" x14ac:dyDescent="0.25">
      <c r="C42" s="12" t="s">
        <v>9</v>
      </c>
      <c r="D42" s="16">
        <v>3424.4900000000016</v>
      </c>
      <c r="E42" s="15">
        <v>33604.199999999997</v>
      </c>
      <c r="F42" s="15">
        <f>31890.39+2004.91</f>
        <v>33895.300000000003</v>
      </c>
      <c r="G42" s="14">
        <v>33192.720000000001</v>
      </c>
      <c r="H42" s="14">
        <f t="shared" si="0"/>
        <v>3133.3899999999994</v>
      </c>
      <c r="I42" s="13" t="s">
        <v>8</v>
      </c>
      <c r="J42" s="1">
        <f>1799.49-345.96</f>
        <v>1453.53</v>
      </c>
    </row>
    <row r="43" spans="3:11" s="9" customFormat="1" ht="13.5" customHeight="1" thickBot="1" x14ac:dyDescent="0.25">
      <c r="C43" s="12" t="s">
        <v>7</v>
      </c>
      <c r="D43" s="11">
        <f>SUM(D33:D42)</f>
        <v>145844.56999999977</v>
      </c>
      <c r="E43" s="11">
        <f>SUM(E33:E42)</f>
        <v>1416278.8699999999</v>
      </c>
      <c r="F43" s="11">
        <f>SUM(F33:F42)</f>
        <v>1421381.78</v>
      </c>
      <c r="G43" s="11">
        <f>SUM(G33:G42)</f>
        <v>1187399.1500000001</v>
      </c>
      <c r="H43" s="11">
        <f>SUM(H33:H42)</f>
        <v>140741.65999999992</v>
      </c>
      <c r="I43" s="10"/>
    </row>
    <row r="44" spans="3:11" ht="13.5" customHeight="1" thickBot="1" x14ac:dyDescent="0.25">
      <c r="C44" s="38" t="s">
        <v>6</v>
      </c>
      <c r="D44" s="38"/>
      <c r="E44" s="38"/>
      <c r="F44" s="38"/>
      <c r="G44" s="38"/>
      <c r="H44" s="38"/>
      <c r="I44" s="38"/>
    </row>
    <row r="45" spans="3:11" ht="42.75" customHeight="1" thickBot="1" x14ac:dyDescent="0.25">
      <c r="C45" s="8" t="s">
        <v>5</v>
      </c>
      <c r="D45" s="39" t="s">
        <v>4</v>
      </c>
      <c r="E45" s="39"/>
      <c r="F45" s="39"/>
      <c r="G45" s="39"/>
      <c r="H45" s="39"/>
      <c r="I45" s="7" t="s">
        <v>3</v>
      </c>
    </row>
    <row r="46" spans="3:11" ht="26.25" customHeight="1" x14ac:dyDescent="0.3">
      <c r="C46" s="6" t="s">
        <v>2</v>
      </c>
      <c r="D46" s="6"/>
      <c r="E46" s="6"/>
      <c r="F46" s="6"/>
      <c r="G46" s="6"/>
      <c r="H46" s="5">
        <f>+H30+H43</f>
        <v>147179.35999999981</v>
      </c>
    </row>
    <row r="47" spans="3:11" ht="15" hidden="1" x14ac:dyDescent="0.25">
      <c r="C47" s="4" t="s">
        <v>1</v>
      </c>
      <c r="D47" s="4"/>
    </row>
    <row r="48" spans="3:11" ht="12.75" customHeight="1" x14ac:dyDescent="0.2"/>
    <row r="49" spans="3:8" x14ac:dyDescent="0.2">
      <c r="D49" s="3"/>
      <c r="E49" s="3"/>
      <c r="F49" s="3"/>
    </row>
    <row r="50" spans="3:8" hidden="1" x14ac:dyDescent="0.2">
      <c r="D50" s="3"/>
      <c r="H50" s="2">
        <f>19994.65+2734.47+653.63+18213+85749.07+5430.59+2026.31+563.66</f>
        <v>135365.38</v>
      </c>
    </row>
    <row r="51" spans="3:8" x14ac:dyDescent="0.2">
      <c r="C51" s="2" t="s">
        <v>0</v>
      </c>
      <c r="E51" s="3">
        <f>+E43+E30+15415</f>
        <v>1503161.5699999998</v>
      </c>
      <c r="F51" s="3"/>
      <c r="G51" s="3">
        <f>+G43+G30</f>
        <v>1258866.8500000001</v>
      </c>
    </row>
    <row r="52" spans="3:8" x14ac:dyDescent="0.2">
      <c r="H52" s="3"/>
    </row>
  </sheetData>
  <mergeCells count="10">
    <mergeCell ref="I33:I34"/>
    <mergeCell ref="C44:I44"/>
    <mergeCell ref="D45:H45"/>
    <mergeCell ref="C19:I19"/>
    <mergeCell ref="C20:I20"/>
    <mergeCell ref="C31:I31"/>
    <mergeCell ref="C24:I24"/>
    <mergeCell ref="C22:I22"/>
    <mergeCell ref="C21:I21"/>
    <mergeCell ref="I25:I29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8"/>
  <sheetViews>
    <sheetView topLeftCell="A14" zoomScaleNormal="100" zoomScaleSheetLayoutView="120" workbookViewId="0">
      <selection activeCell="G17" sqref="G17"/>
    </sheetView>
  </sheetViews>
  <sheetFormatPr defaultRowHeight="15" x14ac:dyDescent="0.25"/>
  <cols>
    <col min="1" max="1" width="4.5703125" style="50" customWidth="1"/>
    <col min="2" max="2" width="12.42578125" style="50" customWidth="1"/>
    <col min="3" max="3" width="13.28515625" style="50" hidden="1" customWidth="1"/>
    <col min="4" max="4" width="12.140625" style="50" customWidth="1"/>
    <col min="5" max="5" width="13.5703125" style="50" customWidth="1"/>
    <col min="6" max="6" width="13.28515625" style="50" customWidth="1"/>
    <col min="7" max="7" width="14.28515625" style="50" customWidth="1"/>
    <col min="8" max="8" width="15.140625" style="50" customWidth="1"/>
    <col min="9" max="9" width="14.28515625" style="50" customWidth="1"/>
    <col min="10" max="16384" width="9.140625" style="50"/>
  </cols>
  <sheetData>
    <row r="13" spans="1:9" x14ac:dyDescent="0.25">
      <c r="A13" s="62" t="s">
        <v>66</v>
      </c>
      <c r="B13" s="62"/>
      <c r="C13" s="62"/>
      <c r="D13" s="62"/>
      <c r="E13" s="62"/>
      <c r="F13" s="62"/>
      <c r="G13" s="62"/>
      <c r="H13" s="62"/>
      <c r="I13" s="62"/>
    </row>
    <row r="14" spans="1:9" x14ac:dyDescent="0.25">
      <c r="A14" s="62" t="s">
        <v>65</v>
      </c>
      <c r="B14" s="62"/>
      <c r="C14" s="62"/>
      <c r="D14" s="62"/>
      <c r="E14" s="62"/>
      <c r="F14" s="62"/>
      <c r="G14" s="62"/>
      <c r="H14" s="62"/>
      <c r="I14" s="62"/>
    </row>
    <row r="15" spans="1:9" x14ac:dyDescent="0.25">
      <c r="A15" s="62" t="s">
        <v>64</v>
      </c>
      <c r="B15" s="62"/>
      <c r="C15" s="62"/>
      <c r="D15" s="62"/>
      <c r="E15" s="62"/>
      <c r="F15" s="62"/>
      <c r="G15" s="62"/>
      <c r="H15" s="62"/>
      <c r="I15" s="62"/>
    </row>
    <row r="16" spans="1:9" ht="60" x14ac:dyDescent="0.25">
      <c r="A16" s="60" t="s">
        <v>63</v>
      </c>
      <c r="B16" s="60" t="s">
        <v>62</v>
      </c>
      <c r="C16" s="60" t="s">
        <v>61</v>
      </c>
      <c r="D16" s="60" t="s">
        <v>60</v>
      </c>
      <c r="E16" s="60" t="s">
        <v>59</v>
      </c>
      <c r="F16" s="61" t="s">
        <v>58</v>
      </c>
      <c r="G16" s="61" t="s">
        <v>57</v>
      </c>
      <c r="H16" s="60" t="s">
        <v>56</v>
      </c>
      <c r="I16" s="60" t="s">
        <v>55</v>
      </c>
    </row>
    <row r="17" spans="1:9" x14ac:dyDescent="0.25">
      <c r="A17" s="59" t="s">
        <v>54</v>
      </c>
      <c r="B17" s="57">
        <v>-227.54667000000001</v>
      </c>
      <c r="C17" s="58"/>
      <c r="D17" s="58">
        <v>241.19388000000001</v>
      </c>
      <c r="E17" s="57">
        <v>243.24449000000001</v>
      </c>
      <c r="F17" s="57">
        <v>15.414999999999999</v>
      </c>
      <c r="G17" s="56">
        <v>13.797980000000001</v>
      </c>
      <c r="H17" s="55">
        <v>22.489789999999999</v>
      </c>
      <c r="I17" s="55">
        <f>B17+D17+F17-G17</f>
        <v>15.26423</v>
      </c>
    </row>
    <row r="19" spans="1:9" x14ac:dyDescent="0.25">
      <c r="A19" s="54" t="s">
        <v>53</v>
      </c>
    </row>
    <row r="20" spans="1:9" x14ac:dyDescent="0.25">
      <c r="A20" s="53" t="s">
        <v>52</v>
      </c>
      <c r="B20" s="51"/>
      <c r="C20" s="51"/>
      <c r="D20" s="51"/>
      <c r="E20" s="51"/>
      <c r="F20" s="51"/>
    </row>
    <row r="21" spans="1:9" x14ac:dyDescent="0.25">
      <c r="A21" s="52" t="s">
        <v>51</v>
      </c>
      <c r="B21" s="51"/>
      <c r="C21" s="51"/>
      <c r="D21" s="51"/>
      <c r="E21" s="51"/>
      <c r="F21" s="51"/>
    </row>
    <row r="22" spans="1:9" x14ac:dyDescent="0.25">
      <c r="A22" s="52" t="s">
        <v>50</v>
      </c>
      <c r="B22" s="51"/>
      <c r="C22" s="51"/>
      <c r="D22" s="51"/>
      <c r="E22" s="51"/>
      <c r="F22" s="51"/>
    </row>
    <row r="23" spans="1:9" x14ac:dyDescent="0.25">
      <c r="A23" s="52" t="s">
        <v>49</v>
      </c>
      <c r="B23" s="51"/>
      <c r="C23" s="51"/>
      <c r="D23" s="51"/>
      <c r="E23" s="51"/>
      <c r="F23" s="51"/>
    </row>
    <row r="24" spans="1:9" x14ac:dyDescent="0.25">
      <c r="A24" s="51" t="s">
        <v>48</v>
      </c>
      <c r="B24" s="51"/>
      <c r="C24" s="51"/>
      <c r="D24" s="51"/>
      <c r="E24" s="51"/>
      <c r="F24" s="51"/>
    </row>
    <row r="25" spans="1:9" x14ac:dyDescent="0.25">
      <c r="A25" s="51" t="s">
        <v>47</v>
      </c>
      <c r="B25" s="51"/>
      <c r="C25" s="51"/>
      <c r="D25" s="51"/>
      <c r="E25" s="51"/>
      <c r="F25" s="51"/>
    </row>
    <row r="26" spans="1:9" x14ac:dyDescent="0.25">
      <c r="A26" s="51" t="s">
        <v>46</v>
      </c>
      <c r="B26" s="51"/>
      <c r="C26" s="51"/>
      <c r="D26" s="51"/>
      <c r="E26" s="51"/>
      <c r="F26" s="51"/>
    </row>
    <row r="27" spans="1:9" x14ac:dyDescent="0.25">
      <c r="A27" s="50" t="s">
        <v>45</v>
      </c>
    </row>
    <row r="28" spans="1:9" x14ac:dyDescent="0.25">
      <c r="A28" s="50" t="s">
        <v>44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Кленовая5 1</vt:lpstr>
      <vt:lpstr>Кленовая 5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2021-03-24T07:12:31Z</dcterms:created>
  <dcterms:modified xsi:type="dcterms:W3CDTF">2021-03-24T08:43:50Z</dcterms:modified>
</cp:coreProperties>
</file>