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Ларина5" sheetId="1" r:id="rId1"/>
    <sheet name="Ларина 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6" i="1" l="1"/>
  <c r="K26" i="1"/>
  <c r="H27" i="1"/>
  <c r="K27" i="1"/>
  <c r="H28" i="1"/>
  <c r="K28" i="1"/>
  <c r="H29" i="1"/>
  <c r="K29" i="1"/>
  <c r="E30" i="1"/>
  <c r="H30" i="1" s="1"/>
  <c r="H31" i="1" s="1"/>
  <c r="F30" i="1"/>
  <c r="G30" i="1"/>
  <c r="K30" i="1"/>
  <c r="D31" i="1"/>
  <c r="E31" i="1"/>
  <c r="F31" i="1"/>
  <c r="G31" i="1"/>
  <c r="F34" i="1"/>
  <c r="G34" i="1"/>
  <c r="H34" i="1"/>
  <c r="J34" i="1"/>
  <c r="K34" i="1"/>
  <c r="F35" i="1"/>
  <c r="H35" i="1" s="1"/>
  <c r="H36" i="1"/>
  <c r="H37" i="1"/>
  <c r="F38" i="1"/>
  <c r="H38" i="1" s="1"/>
  <c r="J38" i="1"/>
  <c r="K38" i="1"/>
  <c r="F39" i="1"/>
  <c r="H39" i="1"/>
  <c r="F40" i="1"/>
  <c r="H40" i="1"/>
  <c r="H41" i="1"/>
  <c r="J41" i="1"/>
  <c r="K41" i="1"/>
  <c r="F42" i="1"/>
  <c r="H42" i="1"/>
  <c r="D43" i="1"/>
  <c r="E43" i="1"/>
  <c r="F43" i="1"/>
  <c r="G43" i="1"/>
  <c r="H51" i="1"/>
  <c r="E52" i="1"/>
  <c r="G52" i="1"/>
  <c r="H43" i="1" l="1"/>
  <c r="H46" i="1" s="1"/>
</calcChain>
</file>

<file path=xl/sharedStrings.xml><?xml version="1.0" encoding="utf-8"?>
<sst xmlns="http://schemas.openxmlformats.org/spreadsheetml/2006/main" count="74" uniqueCount="67">
  <si>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</si>
  <si>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</si>
  <si>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</si>
  <si>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</si>
  <si>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"ГМК", ООО "Икс-Трим", АО "Эр-Телеком холдинг"</t>
  </si>
  <si>
    <t xml:space="preserve">Поступило за размещение интернет оборудования 15415,00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</si>
  <si>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</si>
  <si>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</si>
  <si>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</si>
  <si>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</si>
  <si>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</si>
  <si>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</si>
  <si>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</si>
  <si>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</si>
  <si>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</si>
  <si>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</si>
  <si>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</si>
  <si>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</si>
  <si>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</si>
  <si>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</si>
  <si>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</si>
  <si>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Н/2008-26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</si>
  <si>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</si>
  <si>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</si>
  <si>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</si>
  <si>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</si>
  <si>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</si>
  <si>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</si>
  <si>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</si>
  <si>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</si>
  <si>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</si>
  <si>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</si>
  <si>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</si>
  <si>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</si>
  <si>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</si>
  <si>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</si>
  <si>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</si>
  <si>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</si>
  <si>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</si>
  <si>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5  по ул. Ларина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</si>
  <si>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</si>
  <si>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</si>
  <si>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</si>
  <si>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Работы по расчистке фасада жилого дома - 50.00 т.р.</t>
  </si>
  <si>
    <t>Расходный материал - 0.31 т.р.</t>
  </si>
  <si>
    <t>Аварийное обслуживание - 0.35 т.р.</t>
  </si>
  <si>
    <t>Производство работ по неисправности в системе освещения общедомовых помещений - 1.23 т.р.</t>
  </si>
  <si>
    <t>замена замков в помещениях общего пользования - 1.08 т.р.</t>
  </si>
  <si>
    <t>Замена разбитых стекол окон, дверей, ремонт поручней, стен в подъезде,</t>
  </si>
  <si>
    <t>Ремонт систем ГВС, ХВс, ЦО - 0.23т.р.</t>
  </si>
  <si>
    <t>Восстановление водоотводящих устройств (работы на чердаке, в подвале) - 1.50т.р.</t>
  </si>
  <si>
    <t>элементов многоквартирного дома(отмостки, кровли, продухи, вентиляция) - 0.61 т.р.</t>
  </si>
  <si>
    <t>Работы по содержанию и техническому обслуживанию конструктивных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</si>
  <si>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55</t>
    </r>
    <r>
      <rPr>
        <b/>
        <sz val="11"/>
        <color indexed="8"/>
        <rFont val="Calibri"/>
        <family val="2"/>
        <charset val="204"/>
      </rPr>
      <t xml:space="preserve">,31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</si>
  <si>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</si>
  <si>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</si>
  <si>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</si>
  <si>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</si>
  <si>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</si>
  <si>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</si>
  <si>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</si>
  <si>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</si>
  <si>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</si>
  <si>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</si>
  <si>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№5  по ул. Ларина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</si>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</sst>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9" fillId="2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6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0" xfId="1"/>
    <xf numFmtId="0" fontId="18" fillId="0" borderId="0" xfId="1" applyFont="1"/>
    <xf numFmtId="0" fontId="19" fillId="0" borderId="0" xfId="1" applyFont="1"/>
    <xf numFmtId="2" fontId="17" fillId="0" borderId="1" xfId="1" applyNumberFormat="1" applyFont="1" applyFill="1" applyBorder="1" applyAlignment="1">
      <alignment horizontal="center" vertical="center"/>
    </xf>
    <xf numFmtId="2" fontId="17" fillId="3" borderId="1" xfId="1" applyNumberFormat="1" applyFont="1" applyFill="1" applyBorder="1" applyAlignment="1">
      <alignment horizontal="center" vertical="center"/>
    </xf>
    <xf numFmtId="2" fontId="17" fillId="4" borderId="1" xfId="1" applyNumberFormat="1" applyFont="1" applyFill="1" applyBorder="1" applyAlignment="1">
      <alignment horizontal="center" vertical="center"/>
    </xf>
    <xf numFmtId="2" fontId="21" fillId="2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C27" workbookViewId="0">
      <selection activeCell="G40" sqref="G4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1.7109375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42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4.25" x14ac:dyDescent="0.2">
      <c r="C20" s="40" t="s">
        <v>41</v>
      </c>
      <c r="D20" s="40"/>
      <c r="E20" s="40"/>
      <c r="F20" s="40"/>
      <c r="G20" s="40"/>
      <c r="H20" s="40"/>
      <c r="I20" s="40"/>
    </row>
    <row r="21" spans="3:11" x14ac:dyDescent="0.2">
      <c r="C21" s="41" t="s">
        <v>40</v>
      </c>
      <c r="D21" s="41"/>
      <c r="E21" s="41"/>
      <c r="F21" s="41"/>
      <c r="G21" s="41"/>
      <c r="H21" s="41"/>
      <c r="I21" s="41"/>
    </row>
    <row r="22" spans="3:11" x14ac:dyDescent="0.2">
      <c r="C22" s="41" t="s">
        <v>39</v>
      </c>
      <c r="D22" s="41"/>
      <c r="E22" s="41"/>
      <c r="F22" s="41"/>
      <c r="G22" s="41"/>
      <c r="H22" s="41"/>
      <c r="I22" s="41"/>
    </row>
    <row r="23" spans="3:11" ht="6" customHeight="1" thickBot="1" x14ac:dyDescent="0.25">
      <c r="C23" s="46"/>
      <c r="D23" s="46"/>
      <c r="E23" s="46"/>
      <c r="F23" s="46"/>
      <c r="G23" s="46"/>
      <c r="H23" s="46"/>
      <c r="I23" s="46"/>
    </row>
    <row r="24" spans="3:11" ht="53.25" customHeight="1" thickBot="1" x14ac:dyDescent="0.25">
      <c r="C24" s="26" t="s">
        <v>29</v>
      </c>
      <c r="D24" s="29" t="s">
        <v>28</v>
      </c>
      <c r="E24" s="28" t="s">
        <v>27</v>
      </c>
      <c r="F24" s="28" t="s">
        <v>26</v>
      </c>
      <c r="G24" s="28" t="s">
        <v>25</v>
      </c>
      <c r="H24" s="28" t="s">
        <v>24</v>
      </c>
      <c r="I24" s="29" t="s">
        <v>38</v>
      </c>
    </row>
    <row r="25" spans="3:11" ht="13.5" customHeight="1" thickBot="1" x14ac:dyDescent="0.25">
      <c r="C25" s="43" t="s">
        <v>37</v>
      </c>
      <c r="D25" s="44"/>
      <c r="E25" s="44"/>
      <c r="F25" s="44"/>
      <c r="G25" s="44"/>
      <c r="H25" s="44"/>
      <c r="I25" s="45"/>
    </row>
    <row r="26" spans="3:11" ht="13.5" customHeight="1" thickBot="1" x14ac:dyDescent="0.25">
      <c r="C26" s="14" t="s">
        <v>36</v>
      </c>
      <c r="D26" s="18">
        <v>3427.1100000000442</v>
      </c>
      <c r="E26" s="21"/>
      <c r="F26" s="21">
        <v>3427.11</v>
      </c>
      <c r="G26" s="21"/>
      <c r="H26" s="21">
        <f>+D26+E26-F26</f>
        <v>4.411049303598702E-11</v>
      </c>
      <c r="I26" s="47" t="s">
        <v>35</v>
      </c>
      <c r="K26" s="31">
        <f>20539.54+9583.9+4393.45+110205.16</f>
        <v>144722.04999999999</v>
      </c>
    </row>
    <row r="27" spans="3:11" ht="13.5" customHeight="1" thickBot="1" x14ac:dyDescent="0.25">
      <c r="C27" s="14" t="s">
        <v>34</v>
      </c>
      <c r="D27" s="18">
        <v>151.36000000000058</v>
      </c>
      <c r="E27" s="17"/>
      <c r="F27" s="17">
        <v>151.36000000000001</v>
      </c>
      <c r="G27" s="21"/>
      <c r="H27" s="21">
        <f>+D27+E27-F27</f>
        <v>5.6843418860808015E-13</v>
      </c>
      <c r="I27" s="48"/>
      <c r="J27" s="23"/>
      <c r="K27" s="1">
        <f>2623.96+945.89+23281.4-915.29+5035.95</f>
        <v>30971.91</v>
      </c>
    </row>
    <row r="28" spans="3:11" ht="13.5" customHeight="1" thickBot="1" x14ac:dyDescent="0.25">
      <c r="C28" s="14" t="s">
        <v>33</v>
      </c>
      <c r="D28" s="18">
        <v>231.74999999998909</v>
      </c>
      <c r="E28" s="17"/>
      <c r="F28" s="17">
        <v>238.66</v>
      </c>
      <c r="G28" s="21"/>
      <c r="H28" s="21">
        <f>+D28+E28-F28</f>
        <v>-6.9100000000109105</v>
      </c>
      <c r="I28" s="48"/>
      <c r="K28" s="1">
        <f>1284.29+10907.99+7009.48-698.48</f>
        <v>18503.28</v>
      </c>
    </row>
    <row r="29" spans="3:11" ht="13.5" customHeight="1" thickBot="1" x14ac:dyDescent="0.25">
      <c r="C29" s="14" t="s">
        <v>32</v>
      </c>
      <c r="D29" s="18">
        <v>126.95999999999185</v>
      </c>
      <c r="E29" s="17"/>
      <c r="F29" s="17">
        <v>127.1</v>
      </c>
      <c r="G29" s="21"/>
      <c r="H29" s="21">
        <f>+D29+E29-F29</f>
        <v>-0.14000000000814339</v>
      </c>
      <c r="I29" s="48"/>
      <c r="K29" s="1">
        <f>288.78+3314.25-394.09+692.4+4278.18+2445.74</f>
        <v>10625.26</v>
      </c>
    </row>
    <row r="30" spans="3:11" ht="13.5" customHeight="1" thickBot="1" x14ac:dyDescent="0.25">
      <c r="C30" s="14" t="s">
        <v>31</v>
      </c>
      <c r="D30" s="18">
        <v>7184.7299999999959</v>
      </c>
      <c r="E30" s="17">
        <f>22009.59+26793.49+10689.67</f>
        <v>59492.75</v>
      </c>
      <c r="F30" s="17">
        <f>28440.14+11429.49+16785.98+724.88</f>
        <v>57380.49</v>
      </c>
      <c r="G30" s="21">
        <f>+E30</f>
        <v>59492.75</v>
      </c>
      <c r="H30" s="21">
        <f>+D30+E30-F30</f>
        <v>9296.989999999998</v>
      </c>
      <c r="I30" s="49"/>
      <c r="K30" s="1">
        <f>109.79+1008.97+764.69+9.86+15.99+4.74</f>
        <v>1914.04</v>
      </c>
    </row>
    <row r="31" spans="3:11" ht="13.5" customHeight="1" thickBot="1" x14ac:dyDescent="0.25">
      <c r="C31" s="14" t="s">
        <v>8</v>
      </c>
      <c r="D31" s="13">
        <f>SUM(D26:D30)</f>
        <v>11121.910000000022</v>
      </c>
      <c r="E31" s="13">
        <f>SUM(E26:E30)</f>
        <v>59492.75</v>
      </c>
      <c r="F31" s="13">
        <f>SUM(F26:F30)</f>
        <v>61324.72</v>
      </c>
      <c r="G31" s="13">
        <f>SUM(G26:G30)</f>
        <v>59492.75</v>
      </c>
      <c r="H31" s="13">
        <f>SUM(H26:H30)</f>
        <v>9289.9400000000242</v>
      </c>
      <c r="I31" s="30"/>
    </row>
    <row r="32" spans="3:11" ht="13.5" customHeight="1" thickBot="1" x14ac:dyDescent="0.25">
      <c r="C32" s="42" t="s">
        <v>30</v>
      </c>
      <c r="D32" s="42"/>
      <c r="E32" s="42"/>
      <c r="F32" s="42"/>
      <c r="G32" s="42"/>
      <c r="H32" s="42"/>
      <c r="I32" s="42"/>
    </row>
    <row r="33" spans="3:11" ht="57" customHeight="1" thickBot="1" x14ac:dyDescent="0.25">
      <c r="C33" s="20" t="s">
        <v>29</v>
      </c>
      <c r="D33" s="29" t="s">
        <v>28</v>
      </c>
      <c r="E33" s="28" t="s">
        <v>27</v>
      </c>
      <c r="F33" s="28" t="s">
        <v>26</v>
      </c>
      <c r="G33" s="28" t="s">
        <v>25</v>
      </c>
      <c r="H33" s="28" t="s">
        <v>24</v>
      </c>
      <c r="I33" s="27" t="s">
        <v>23</v>
      </c>
    </row>
    <row r="34" spans="3:11" ht="24.75" customHeight="1" thickBot="1" x14ac:dyDescent="0.25">
      <c r="C34" s="26" t="s">
        <v>22</v>
      </c>
      <c r="D34" s="25">
        <v>65482.360000000102</v>
      </c>
      <c r="E34" s="24">
        <v>425435.4</v>
      </c>
      <c r="F34" s="24">
        <f>417214.26+4367.22</f>
        <v>421581.48</v>
      </c>
      <c r="G34" s="16">
        <f>+E34</f>
        <v>425435.4</v>
      </c>
      <c r="H34" s="16">
        <f t="shared" ref="H34:H42" si="0">+D34+E34-F34</f>
        <v>69336.280000000144</v>
      </c>
      <c r="I34" s="51" t="s">
        <v>21</v>
      </c>
      <c r="J34" s="23">
        <f>66735.56-D34</f>
        <v>1253.1999999998952</v>
      </c>
      <c r="K34" s="23">
        <f>60775.06-H34</f>
        <v>-8561.2200000001467</v>
      </c>
    </row>
    <row r="35" spans="3:11" ht="14.25" customHeight="1" thickBot="1" x14ac:dyDescent="0.25">
      <c r="C35" s="14" t="s">
        <v>20</v>
      </c>
      <c r="D35" s="18">
        <v>15639.300000000017</v>
      </c>
      <c r="E35" s="21">
        <v>100328.64</v>
      </c>
      <c r="F35" s="21">
        <f>98889.37+961.05</f>
        <v>99850.42</v>
      </c>
      <c r="G35" s="16">
        <v>55310.41</v>
      </c>
      <c r="H35" s="16">
        <f t="shared" si="0"/>
        <v>16117.520000000019</v>
      </c>
      <c r="I35" s="52"/>
    </row>
    <row r="36" spans="3:11" ht="13.5" customHeight="1" thickBot="1" x14ac:dyDescent="0.25">
      <c r="C36" s="20" t="s">
        <v>19</v>
      </c>
      <c r="D36" s="22">
        <v>-1.1368683772161603E-11</v>
      </c>
      <c r="E36" s="21"/>
      <c r="F36" s="21"/>
      <c r="G36" s="16"/>
      <c r="H36" s="16">
        <f t="shared" si="0"/>
        <v>-1.1368683772161603E-11</v>
      </c>
      <c r="I36" s="12"/>
    </row>
    <row r="37" spans="3:11" ht="12.75" hidden="1" customHeight="1" thickBot="1" x14ac:dyDescent="0.25">
      <c r="C37" s="14" t="s">
        <v>18</v>
      </c>
      <c r="D37" s="18">
        <v>0</v>
      </c>
      <c r="E37" s="21"/>
      <c r="F37" s="21"/>
      <c r="G37" s="16"/>
      <c r="H37" s="16">
        <f t="shared" si="0"/>
        <v>0</v>
      </c>
      <c r="I37" s="19" t="s">
        <v>17</v>
      </c>
    </row>
    <row r="38" spans="3:11" ht="29.25" customHeight="1" thickBot="1" x14ac:dyDescent="0.25">
      <c r="C38" s="14" t="s">
        <v>16</v>
      </c>
      <c r="D38" s="18">
        <v>3607.8199999999924</v>
      </c>
      <c r="E38" s="21"/>
      <c r="F38" s="21">
        <f>2505.31+1026.73</f>
        <v>3532.04</v>
      </c>
      <c r="G38" s="16"/>
      <c r="H38" s="16">
        <f t="shared" si="0"/>
        <v>75.779999999992469</v>
      </c>
      <c r="I38" s="15" t="s">
        <v>15</v>
      </c>
      <c r="J38" s="1">
        <f>8579.5+6234.12</f>
        <v>14813.619999999999</v>
      </c>
      <c r="K38" s="1">
        <f>1586.57+7641.8+4323.89</f>
        <v>13552.260000000002</v>
      </c>
    </row>
    <row r="39" spans="3:11" ht="33.75" customHeight="1" thickBot="1" x14ac:dyDescent="0.25">
      <c r="C39" s="14" t="s">
        <v>14</v>
      </c>
      <c r="D39" s="18">
        <v>1463.1300000000028</v>
      </c>
      <c r="E39" s="17">
        <v>9243.84</v>
      </c>
      <c r="F39" s="17">
        <f>9140.06+44.95</f>
        <v>9185.01</v>
      </c>
      <c r="G39" s="16">
        <v>12161.77</v>
      </c>
      <c r="H39" s="16">
        <f t="shared" si="0"/>
        <v>1521.9600000000028</v>
      </c>
      <c r="I39" s="15" t="s">
        <v>13</v>
      </c>
    </row>
    <row r="40" spans="3:11" ht="13.5" customHeight="1" thickBot="1" x14ac:dyDescent="0.25">
      <c r="C40" s="20" t="s">
        <v>12</v>
      </c>
      <c r="D40" s="18">
        <v>636.50000000000364</v>
      </c>
      <c r="E40" s="17">
        <v>0.03</v>
      </c>
      <c r="F40" s="17">
        <f>414.88+59.45</f>
        <v>474.33</v>
      </c>
      <c r="G40" s="16"/>
      <c r="H40" s="16">
        <f t="shared" si="0"/>
        <v>162.20000000000363</v>
      </c>
      <c r="I40" s="19"/>
    </row>
    <row r="41" spans="3:11" ht="13.5" customHeight="1" thickBot="1" x14ac:dyDescent="0.25">
      <c r="C41" s="20" t="s">
        <v>11</v>
      </c>
      <c r="D41" s="18">
        <v>0</v>
      </c>
      <c r="E41" s="17">
        <v>-841.47</v>
      </c>
      <c r="F41" s="17"/>
      <c r="G41" s="16"/>
      <c r="H41" s="16">
        <f t="shared" si="0"/>
        <v>-841.47</v>
      </c>
      <c r="I41" s="19"/>
      <c r="J41" s="1">
        <f>741.18+367.02</f>
        <v>1108.1999999999998</v>
      </c>
      <c r="K41" s="1">
        <f>2358.07+1170.15</f>
        <v>3528.2200000000003</v>
      </c>
    </row>
    <row r="42" spans="3:11" ht="13.5" customHeight="1" thickBot="1" x14ac:dyDescent="0.25">
      <c r="C42" s="14" t="s">
        <v>10</v>
      </c>
      <c r="D42" s="18">
        <v>9192.5899999999892</v>
      </c>
      <c r="E42" s="17">
        <v>58618.559999999998</v>
      </c>
      <c r="F42" s="17">
        <f>57891.28+263.22</f>
        <v>58154.5</v>
      </c>
      <c r="G42" s="16">
        <v>40743.120000000003</v>
      </c>
      <c r="H42" s="16">
        <f t="shared" si="0"/>
        <v>9656.6499999999942</v>
      </c>
      <c r="I42" s="15" t="s">
        <v>9</v>
      </c>
    </row>
    <row r="43" spans="3:11" s="11" customFormat="1" ht="13.5" customHeight="1" thickBot="1" x14ac:dyDescent="0.25">
      <c r="C43" s="14" t="s">
        <v>8</v>
      </c>
      <c r="D43" s="13">
        <f>SUM(D34:D42)</f>
        <v>96021.700000000099</v>
      </c>
      <c r="E43" s="13">
        <f>SUM(E34:E42)</f>
        <v>592785</v>
      </c>
      <c r="F43" s="13">
        <f>SUM(F34:F42)</f>
        <v>592777.77999999991</v>
      </c>
      <c r="G43" s="13">
        <f>SUM(G34:G42)</f>
        <v>533650.70000000007</v>
      </c>
      <c r="H43" s="13">
        <f>SUM(H34:H42)</f>
        <v>96028.920000000144</v>
      </c>
      <c r="I43" s="12"/>
    </row>
    <row r="44" spans="3:11" ht="13.5" customHeight="1" thickBot="1" x14ac:dyDescent="0.25">
      <c r="C44" s="50" t="s">
        <v>7</v>
      </c>
      <c r="D44" s="50"/>
      <c r="E44" s="50"/>
      <c r="F44" s="50"/>
      <c r="G44" s="50"/>
      <c r="H44" s="50"/>
      <c r="I44" s="50"/>
    </row>
    <row r="45" spans="3:11" ht="38.25" customHeight="1" thickBot="1" x14ac:dyDescent="0.25">
      <c r="C45" s="10" t="s">
        <v>6</v>
      </c>
      <c r="D45" s="39" t="s">
        <v>5</v>
      </c>
      <c r="E45" s="39"/>
      <c r="F45" s="39"/>
      <c r="G45" s="39"/>
      <c r="H45" s="39"/>
      <c r="I45" s="9" t="s">
        <v>4</v>
      </c>
    </row>
    <row r="46" spans="3:11" ht="21" customHeight="1" x14ac:dyDescent="0.3">
      <c r="C46" s="8" t="s">
        <v>3</v>
      </c>
      <c r="D46" s="8"/>
      <c r="E46" s="8"/>
      <c r="F46" s="8"/>
      <c r="G46" s="8"/>
      <c r="H46" s="7">
        <f>+H31+H43</f>
        <v>105318.86000000016</v>
      </c>
    </row>
    <row r="47" spans="3:11" ht="15" hidden="1" x14ac:dyDescent="0.25">
      <c r="C47" s="5" t="s">
        <v>2</v>
      </c>
      <c r="D47" s="5"/>
    </row>
    <row r="48" spans="3:11" ht="12.75" hidden="1" customHeight="1" x14ac:dyDescent="0.2">
      <c r="C48" s="6" t="s">
        <v>1</v>
      </c>
    </row>
    <row r="49" spans="3:8" ht="15" customHeight="1" x14ac:dyDescent="0.25">
      <c r="C49" s="5"/>
      <c r="D49" s="5"/>
    </row>
    <row r="50" spans="3:8" ht="12.75" customHeight="1" x14ac:dyDescent="0.2">
      <c r="D50" s="3"/>
      <c r="E50" s="3"/>
      <c r="F50" s="3"/>
      <c r="G50" s="3"/>
      <c r="H50" s="3"/>
    </row>
    <row r="51" spans="3:8" hidden="1" x14ac:dyDescent="0.2">
      <c r="H51" s="2">
        <f>20325.03+14086.34+2329.57+5877.39+4039.15+19331.83+3443.68+90017.36+10560.91</f>
        <v>170011.25999999998</v>
      </c>
    </row>
    <row r="52" spans="3:8" x14ac:dyDescent="0.2">
      <c r="C52" s="2" t="s">
        <v>0</v>
      </c>
      <c r="D52" s="3"/>
      <c r="E52" s="4">
        <f>+E43+E31+15415</f>
        <v>667692.75</v>
      </c>
      <c r="F52" s="3"/>
      <c r="G52" s="3">
        <f>+G43+G31</f>
        <v>593143.45000000007</v>
      </c>
      <c r="H52" s="3"/>
    </row>
  </sheetData>
  <mergeCells count="10">
    <mergeCell ref="D45:H45"/>
    <mergeCell ref="C20:I20"/>
    <mergeCell ref="C21:I21"/>
    <mergeCell ref="C32:I32"/>
    <mergeCell ref="C25:I25"/>
    <mergeCell ref="C23:I23"/>
    <mergeCell ref="C22:I22"/>
    <mergeCell ref="I26:I30"/>
    <mergeCell ref="C44:I44"/>
    <mergeCell ref="I34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6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3" spans="1:9" x14ac:dyDescent="0.25">
      <c r="A13" s="64" t="s">
        <v>66</v>
      </c>
      <c r="B13" s="64"/>
      <c r="C13" s="64"/>
      <c r="D13" s="64"/>
      <c r="E13" s="64"/>
      <c r="F13" s="64"/>
      <c r="G13" s="64"/>
      <c r="H13" s="64"/>
      <c r="I13" s="64"/>
    </row>
    <row r="14" spans="1:9" x14ac:dyDescent="0.25">
      <c r="A14" s="64" t="s">
        <v>65</v>
      </c>
      <c r="B14" s="64"/>
      <c r="C14" s="64"/>
      <c r="D14" s="64"/>
      <c r="E14" s="64"/>
      <c r="F14" s="64"/>
      <c r="G14" s="64"/>
      <c r="H14" s="64"/>
      <c r="I14" s="64"/>
    </row>
    <row r="15" spans="1:9" x14ac:dyDescent="0.25">
      <c r="A15" s="64" t="s">
        <v>64</v>
      </c>
      <c r="B15" s="64"/>
      <c r="C15" s="64"/>
      <c r="D15" s="64"/>
      <c r="E15" s="64"/>
      <c r="F15" s="64"/>
      <c r="G15" s="64"/>
      <c r="H15" s="64"/>
      <c r="I15" s="64"/>
    </row>
    <row r="16" spans="1:9" ht="60" x14ac:dyDescent="0.25">
      <c r="A16" s="62" t="s">
        <v>63</v>
      </c>
      <c r="B16" s="62" t="s">
        <v>62</v>
      </c>
      <c r="C16" s="62" t="s">
        <v>61</v>
      </c>
      <c r="D16" s="62" t="s">
        <v>60</v>
      </c>
      <c r="E16" s="62" t="s">
        <v>59</v>
      </c>
      <c r="F16" s="63" t="s">
        <v>58</v>
      </c>
      <c r="G16" s="63" t="s">
        <v>57</v>
      </c>
      <c r="H16" s="62" t="s">
        <v>56</v>
      </c>
      <c r="I16" s="62" t="s">
        <v>55</v>
      </c>
    </row>
    <row r="17" spans="1:9" x14ac:dyDescent="0.25">
      <c r="A17" s="61" t="s">
        <v>54</v>
      </c>
      <c r="B17" s="58">
        <v>161.00465</v>
      </c>
      <c r="C17" s="60"/>
      <c r="D17" s="60">
        <v>100.32863999999999</v>
      </c>
      <c r="E17" s="59">
        <v>99.85042</v>
      </c>
      <c r="F17" s="58">
        <v>15.414999999999999</v>
      </c>
      <c r="G17" s="57">
        <v>55.310409999999997</v>
      </c>
      <c r="H17" s="56">
        <v>16.117519999999999</v>
      </c>
      <c r="I17" s="56">
        <f>B17+D17+F17-G17</f>
        <v>221.43788000000001</v>
      </c>
    </row>
    <row r="19" spans="1:9" x14ac:dyDescent="0.25">
      <c r="A19" s="53" t="s">
        <v>53</v>
      </c>
    </row>
    <row r="20" spans="1:9" x14ac:dyDescent="0.25">
      <c r="A20" s="55" t="s">
        <v>52</v>
      </c>
      <c r="B20" s="54"/>
      <c r="C20" s="54"/>
      <c r="D20" s="54"/>
      <c r="E20" s="54"/>
      <c r="F20" s="54"/>
    </row>
    <row r="21" spans="1:9" x14ac:dyDescent="0.25">
      <c r="A21" s="55" t="s">
        <v>51</v>
      </c>
      <c r="B21" s="54"/>
      <c r="C21" s="54"/>
      <c r="D21" s="54"/>
      <c r="E21" s="54"/>
      <c r="F21" s="54"/>
    </row>
    <row r="22" spans="1:9" x14ac:dyDescent="0.25">
      <c r="A22" s="54" t="s">
        <v>50</v>
      </c>
      <c r="B22" s="54"/>
      <c r="C22" s="54"/>
      <c r="D22" s="54"/>
      <c r="E22" s="54"/>
      <c r="F22" s="54"/>
    </row>
    <row r="23" spans="1:9" x14ac:dyDescent="0.25">
      <c r="A23" s="54" t="s">
        <v>49</v>
      </c>
      <c r="B23" s="54"/>
      <c r="C23" s="54"/>
      <c r="D23" s="54"/>
      <c r="E23" s="54"/>
      <c r="F23" s="54"/>
    </row>
    <row r="24" spans="1:9" x14ac:dyDescent="0.25">
      <c r="A24" s="54" t="s">
        <v>48</v>
      </c>
      <c r="B24" s="54"/>
      <c r="C24" s="54"/>
      <c r="D24" s="54"/>
      <c r="E24" s="54"/>
      <c r="F24" s="54"/>
    </row>
    <row r="25" spans="1:9" x14ac:dyDescent="0.25">
      <c r="A25" s="53" t="s">
        <v>47</v>
      </c>
    </row>
    <row r="26" spans="1:9" x14ac:dyDescent="0.25">
      <c r="A26" s="53" t="s">
        <v>46</v>
      </c>
    </row>
    <row r="27" spans="1:9" x14ac:dyDescent="0.25">
      <c r="A27" s="53" t="s">
        <v>45</v>
      </c>
    </row>
    <row r="28" spans="1:9" x14ac:dyDescent="0.25">
      <c r="A28" s="53" t="s">
        <v>44</v>
      </c>
    </row>
    <row r="29" spans="1:9" x14ac:dyDescent="0.25">
      <c r="A29" s="53" t="s">
        <v>43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Ларина5</vt:lpstr>
      <vt:lpstr>Ларина 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2021-03-24T07:16:05Z</dcterms:created>
  <dcterms:modified xsi:type="dcterms:W3CDTF">2021-03-24T08:45:36Z</dcterms:modified>
</cp:coreProperties>
</file>