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Школьная6 2" sheetId="1" r:id="rId1"/>
    <sheet name="Школьная 6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 l="1"/>
  <c r="H28" i="1"/>
  <c r="H29" i="1"/>
  <c r="H30" i="1"/>
  <c r="K30" i="1"/>
  <c r="E31" i="1"/>
  <c r="F31" i="1"/>
  <c r="G31" i="1"/>
  <c r="H31" i="1"/>
  <c r="K31" i="1"/>
  <c r="D32" i="1"/>
  <c r="E32" i="1"/>
  <c r="F32" i="1"/>
  <c r="G32" i="1"/>
  <c r="H32" i="1"/>
  <c r="F35" i="1"/>
  <c r="G35" i="1"/>
  <c r="H35" i="1"/>
  <c r="F36" i="1"/>
  <c r="H36" i="1" s="1"/>
  <c r="H46" i="1" s="1"/>
  <c r="H37" i="1"/>
  <c r="F38" i="1"/>
  <c r="G38" i="1"/>
  <c r="H38" i="1"/>
  <c r="J38" i="1"/>
  <c r="K38" i="1"/>
  <c r="H39" i="1"/>
  <c r="H40" i="1"/>
  <c r="F41" i="1"/>
  <c r="H41" i="1"/>
  <c r="F42" i="1"/>
  <c r="H42" i="1"/>
  <c r="H43" i="1"/>
  <c r="F44" i="1"/>
  <c r="H44" i="1" s="1"/>
  <c r="G45" i="1"/>
  <c r="H45" i="1"/>
  <c r="D46" i="1"/>
  <c r="E46" i="1"/>
  <c r="F46" i="1"/>
  <c r="G46" i="1"/>
  <c r="H54" i="1"/>
  <c r="E56" i="1"/>
  <c r="G56" i="1"/>
  <c r="H49" i="1" l="1"/>
  <c r="H55" i="1"/>
</calcChain>
</file>

<file path=xl/sharedStrings.xml><?xml version="1.0" encoding="utf-8"?>
<sst xmlns="http://schemas.openxmlformats.org/spreadsheetml/2006/main" count="72" uniqueCount="65">
  <si>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</si>
  <si>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</si>
  <si>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</si>
  <si>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</t>
  </si>
  <si>
    <t>ООО "ГМК", ООО "Икс-Трим"</t>
  </si>
  <si>
    <t xml:space="preserve">Поступило за размещение интернет оборудования 8265,00 руб. </t>
  </si>
  <si>
    <t>Размещение Интернет оборудования</t>
  </si>
  <si>
    <t>Прочие поступления</t>
  </si>
  <si>
    <t>Итого</t>
  </si>
  <si>
    <t>ТСЖ "Родник-2004"</t>
  </si>
  <si>
    <t>Агентское вознаграждение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</si>
  <si>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</si>
  <si>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</si>
  <si>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</si>
  <si>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</si>
  <si>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</si>
  <si>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</si>
  <si>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ООО"Экотранс"</t>
  </si>
  <si>
    <t>Аренда контейнера</t>
  </si>
  <si>
    <t>АО "Управляющая компания по обращению с отходами в ЛО"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</si>
  <si>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</si>
  <si>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</si>
  <si>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</si>
  <si>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</si>
  <si>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</si>
  <si>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</si>
  <si>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</si>
  <si>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</si>
  <si>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</si>
  <si>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</si>
  <si>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</si>
  <si>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</si>
  <si>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</si>
  <si>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</si>
  <si>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</si>
  <si>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</si>
  <si>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</si>
  <si>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</si>
  <si>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</si>
  <si>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</si>
  <si>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</si>
  <si>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</si>
  <si>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</si>
  <si>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6/2  по ул. Школьная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</si>
  <si>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</si>
  <si>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</si>
  <si>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</si>
  <si>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материал - 0.06т.р.</t>
  </si>
  <si>
    <t>Производство работ по неисправности в системе освещения общедомовых помещений - 0.59 т.р.</t>
  </si>
  <si>
    <t>замена замков в помещениях общего пользования - 0.42 т.р.</t>
  </si>
  <si>
    <t>Замена разбитых стекол окон, дверей, ремонт поручней, стен в подъезде,</t>
  </si>
  <si>
    <r>
      <t>Затраты по статье "текущий ремонт" составили 1.07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</si>
  <si>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</si>
  <si>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</si>
  <si>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</si>
  <si>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</si>
  <si>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</si>
  <si>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</si>
  <si>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</si>
  <si>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</si>
  <si>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</si>
  <si>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</si>
  <si>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6/2 по ул. Школьная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</si>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</sst>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2" borderId="0" xfId="0" applyFill="1"/>
    <xf numFmtId="0" fontId="9" fillId="2" borderId="4" xfId="0" applyFont="1" applyFill="1" applyBorder="1" applyAlignment="1">
      <alignment horizontal="center" vertical="top" wrapText="1"/>
    </xf>
    <xf numFmtId="4" fontId="10" fillId="2" borderId="6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3" borderId="0" xfId="0" applyFill="1"/>
    <xf numFmtId="0" fontId="3" fillId="3" borderId="4" xfId="0" applyFont="1" applyFill="1" applyBorder="1" applyAlignment="1">
      <alignment horizontal="center" vertical="top" wrapText="1"/>
    </xf>
    <xf numFmtId="4" fontId="10" fillId="3" borderId="6" xfId="0" applyNumberFormat="1" applyFont="1" applyFill="1" applyBorder="1" applyAlignment="1">
      <alignment vertical="top" wrapText="1"/>
    </xf>
    <xf numFmtId="4" fontId="10" fillId="3" borderId="4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horizontal="right" vertical="top" wrapText="1"/>
    </xf>
    <xf numFmtId="0" fontId="8" fillId="3" borderId="5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0" xfId="0" applyFont="1" applyFill="1"/>
    <xf numFmtId="0" fontId="8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" fillId="0" borderId="0" xfId="1"/>
    <xf numFmtId="0" fontId="1" fillId="2" borderId="0" xfId="1" applyFill="1"/>
    <xf numFmtId="0" fontId="1" fillId="0" borderId="0" xfId="1" applyFill="1" applyBorder="1"/>
    <xf numFmtId="0" fontId="1" fillId="0" borderId="0" xfId="1" applyFill="1"/>
    <xf numFmtId="2" fontId="17" fillId="0" borderId="1" xfId="1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2" fontId="17" fillId="5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32" zoomScaleNormal="100" workbookViewId="0">
      <selection activeCell="G46" sqref="G4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7109375" style="2" customWidth="1"/>
    <col min="9" max="9" width="24.8554687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46"/>
      <c r="D1" s="46"/>
      <c r="E1" s="46"/>
      <c r="F1" s="46"/>
      <c r="G1" s="46"/>
      <c r="H1" s="46"/>
      <c r="I1" s="46"/>
    </row>
    <row r="2" spans="3:9" ht="13.5" hidden="1" customHeight="1" thickBot="1" x14ac:dyDescent="0.25">
      <c r="C2" s="46"/>
      <c r="D2" s="46"/>
      <c r="E2" s="46" t="s">
        <v>46</v>
      </c>
      <c r="F2" s="46"/>
      <c r="G2" s="46"/>
      <c r="H2" s="46"/>
      <c r="I2" s="46"/>
    </row>
    <row r="3" spans="3:9" ht="13.5" hidden="1" customHeight="1" thickBot="1" x14ac:dyDescent="0.25">
      <c r="C3" s="45"/>
      <c r="D3" s="44"/>
      <c r="E3" s="43"/>
      <c r="F3" s="43"/>
      <c r="G3" s="43"/>
      <c r="H3" s="43"/>
      <c r="I3" s="42"/>
    </row>
    <row r="4" spans="3:9" ht="12.75" hidden="1" customHeight="1" x14ac:dyDescent="0.2">
      <c r="C4" s="41"/>
      <c r="D4" s="41"/>
      <c r="E4" s="40"/>
      <c r="F4" s="40"/>
      <c r="G4" s="40"/>
      <c r="H4" s="40"/>
      <c r="I4" s="40"/>
    </row>
    <row r="5" spans="3:9" ht="12.75" customHeight="1" x14ac:dyDescent="0.2">
      <c r="C5" s="41"/>
      <c r="D5" s="41"/>
      <c r="E5" s="40"/>
      <c r="F5" s="40"/>
      <c r="G5" s="40"/>
      <c r="H5" s="40"/>
      <c r="I5" s="40"/>
    </row>
    <row r="6" spans="3:9" ht="12.75" customHeight="1" x14ac:dyDescent="0.2">
      <c r="C6" s="41"/>
      <c r="D6" s="41"/>
      <c r="E6" s="40"/>
      <c r="F6" s="40"/>
      <c r="G6" s="40"/>
      <c r="H6" s="40"/>
      <c r="I6" s="40"/>
    </row>
    <row r="7" spans="3:9" ht="12.75" customHeight="1" x14ac:dyDescent="0.2">
      <c r="C7" s="41"/>
      <c r="D7" s="41"/>
      <c r="E7" s="40"/>
      <c r="F7" s="40"/>
      <c r="G7" s="40"/>
      <c r="H7" s="40"/>
      <c r="I7" s="40"/>
    </row>
    <row r="8" spans="3:9" ht="12.75" customHeight="1" x14ac:dyDescent="0.2">
      <c r="C8" s="41"/>
      <c r="D8" s="41"/>
      <c r="E8" s="40"/>
      <c r="F8" s="40"/>
      <c r="G8" s="40"/>
      <c r="H8" s="40"/>
      <c r="I8" s="40"/>
    </row>
    <row r="9" spans="3:9" ht="12.75" customHeight="1" x14ac:dyDescent="0.2">
      <c r="C9" s="41"/>
      <c r="D9" s="41"/>
      <c r="E9" s="40"/>
      <c r="F9" s="40"/>
      <c r="G9" s="40"/>
      <c r="H9" s="40"/>
      <c r="I9" s="40"/>
    </row>
    <row r="10" spans="3:9" ht="12.75" customHeight="1" x14ac:dyDescent="0.2">
      <c r="C10" s="41"/>
      <c r="D10" s="41"/>
      <c r="E10" s="40"/>
      <c r="F10" s="40"/>
      <c r="G10" s="40"/>
      <c r="H10" s="40"/>
      <c r="I10" s="40"/>
    </row>
    <row r="11" spans="3:9" ht="12.75" customHeight="1" x14ac:dyDescent="0.2">
      <c r="C11" s="41"/>
      <c r="D11" s="41"/>
      <c r="E11" s="40"/>
      <c r="F11" s="40"/>
      <c r="G11" s="40"/>
      <c r="H11" s="40"/>
      <c r="I11" s="40"/>
    </row>
    <row r="12" spans="3:9" ht="12.75" customHeight="1" x14ac:dyDescent="0.2">
      <c r="C12" s="41"/>
      <c r="D12" s="41"/>
      <c r="E12" s="40"/>
      <c r="F12" s="40"/>
      <c r="G12" s="40"/>
      <c r="H12" s="40"/>
      <c r="I12" s="40"/>
    </row>
    <row r="13" spans="3:9" ht="12.75" customHeight="1" x14ac:dyDescent="0.2">
      <c r="C13" s="41"/>
      <c r="D13" s="41"/>
      <c r="E13" s="40"/>
      <c r="F13" s="40"/>
      <c r="G13" s="40"/>
      <c r="H13" s="40"/>
      <c r="I13" s="40"/>
    </row>
    <row r="14" spans="3:9" ht="12.75" customHeight="1" x14ac:dyDescent="0.2">
      <c r="C14" s="41"/>
      <c r="D14" s="41"/>
      <c r="E14" s="40"/>
      <c r="F14" s="40"/>
      <c r="G14" s="40"/>
      <c r="H14" s="40"/>
      <c r="I14" s="40"/>
    </row>
    <row r="15" spans="3:9" ht="12.75" customHeight="1" x14ac:dyDescent="0.2">
      <c r="C15" s="41"/>
      <c r="D15" s="41"/>
      <c r="E15" s="40"/>
      <c r="F15" s="40"/>
      <c r="G15" s="40"/>
      <c r="H15" s="40"/>
      <c r="I15" s="40"/>
    </row>
    <row r="16" spans="3:9" ht="12.75" customHeight="1" x14ac:dyDescent="0.2">
      <c r="C16" s="41"/>
      <c r="D16" s="41"/>
      <c r="E16" s="40"/>
      <c r="F16" s="40"/>
      <c r="G16" s="40"/>
      <c r="H16" s="40"/>
      <c r="I16" s="40"/>
    </row>
    <row r="17" spans="3:11" ht="12.75" customHeight="1" x14ac:dyDescent="0.2">
      <c r="C17" s="41"/>
      <c r="D17" s="41"/>
      <c r="E17" s="40"/>
      <c r="F17" s="40"/>
      <c r="G17" s="40"/>
      <c r="H17" s="40"/>
      <c r="I17" s="40"/>
    </row>
    <row r="18" spans="3:11" ht="12.75" customHeight="1" x14ac:dyDescent="0.2">
      <c r="C18" s="41"/>
      <c r="D18" s="41"/>
      <c r="E18" s="40"/>
      <c r="F18" s="40"/>
      <c r="G18" s="40"/>
      <c r="H18" s="40"/>
      <c r="I18" s="40"/>
    </row>
    <row r="19" spans="3:11" ht="12.75" customHeight="1" x14ac:dyDescent="0.2">
      <c r="C19" s="41"/>
      <c r="D19" s="41"/>
      <c r="E19" s="40"/>
      <c r="F19" s="40"/>
      <c r="G19" s="40"/>
      <c r="H19" s="40"/>
      <c r="I19" s="40"/>
    </row>
    <row r="20" spans="3:11" ht="12.75" customHeight="1" x14ac:dyDescent="0.2">
      <c r="C20" s="41"/>
      <c r="D20" s="41"/>
      <c r="E20" s="40"/>
      <c r="F20" s="40"/>
      <c r="G20" s="40"/>
      <c r="H20" s="40"/>
      <c r="I20" s="40"/>
    </row>
    <row r="21" spans="3:11" ht="14.25" x14ac:dyDescent="0.2">
      <c r="C21" s="55" t="s">
        <v>45</v>
      </c>
      <c r="D21" s="55"/>
      <c r="E21" s="55"/>
      <c r="F21" s="55"/>
      <c r="G21" s="55"/>
      <c r="H21" s="55"/>
      <c r="I21" s="55"/>
    </row>
    <row r="22" spans="3:11" x14ac:dyDescent="0.2">
      <c r="C22" s="56" t="s">
        <v>44</v>
      </c>
      <c r="D22" s="56"/>
      <c r="E22" s="56"/>
      <c r="F22" s="56"/>
      <c r="G22" s="56"/>
      <c r="H22" s="56"/>
      <c r="I22" s="56"/>
    </row>
    <row r="23" spans="3:11" x14ac:dyDescent="0.2">
      <c r="C23" s="56" t="s">
        <v>43</v>
      </c>
      <c r="D23" s="56"/>
      <c r="E23" s="56"/>
      <c r="F23" s="56"/>
      <c r="G23" s="56"/>
      <c r="H23" s="56"/>
      <c r="I23" s="56"/>
    </row>
    <row r="24" spans="3:11" ht="6" customHeight="1" thickBot="1" x14ac:dyDescent="0.25">
      <c r="C24" s="57"/>
      <c r="D24" s="57"/>
      <c r="E24" s="57"/>
      <c r="F24" s="57"/>
      <c r="G24" s="57"/>
      <c r="H24" s="57"/>
      <c r="I24" s="57"/>
    </row>
    <row r="25" spans="3:11" ht="59.25" customHeight="1" thickBot="1" x14ac:dyDescent="0.25">
      <c r="C25" s="35" t="s">
        <v>33</v>
      </c>
      <c r="D25" s="38" t="s">
        <v>32</v>
      </c>
      <c r="E25" s="37" t="s">
        <v>31</v>
      </c>
      <c r="F25" s="37" t="s">
        <v>30</v>
      </c>
      <c r="G25" s="37" t="s">
        <v>29</v>
      </c>
      <c r="H25" s="37" t="s">
        <v>28</v>
      </c>
      <c r="I25" s="38" t="s">
        <v>42</v>
      </c>
    </row>
    <row r="26" spans="3:11" ht="13.5" customHeight="1" thickBot="1" x14ac:dyDescent="0.25">
      <c r="C26" s="58" t="s">
        <v>41</v>
      </c>
      <c r="D26" s="59"/>
      <c r="E26" s="59"/>
      <c r="F26" s="59"/>
      <c r="G26" s="59"/>
      <c r="H26" s="59"/>
      <c r="I26" s="60"/>
    </row>
    <row r="27" spans="3:11" ht="13.5" customHeight="1" thickBot="1" x14ac:dyDescent="0.25">
      <c r="C27" s="13" t="s">
        <v>40</v>
      </c>
      <c r="D27" s="18">
        <v>8.7311491370201111E-11</v>
      </c>
      <c r="E27" s="15"/>
      <c r="F27" s="15"/>
      <c r="G27" s="15"/>
      <c r="H27" s="39">
        <f>+D27+E27-F27</f>
        <v>8.7311491370201111E-11</v>
      </c>
      <c r="I27" s="52" t="s">
        <v>39</v>
      </c>
      <c r="K27" s="1">
        <v>40340.81</v>
      </c>
    </row>
    <row r="28" spans="3:11" ht="13.5" customHeight="1" thickBot="1" x14ac:dyDescent="0.25">
      <c r="C28" s="13" t="s">
        <v>38</v>
      </c>
      <c r="D28" s="18">
        <v>0</v>
      </c>
      <c r="E28" s="17"/>
      <c r="F28" s="17"/>
      <c r="G28" s="15"/>
      <c r="H28" s="39">
        <f>+D28+E28-F28</f>
        <v>0</v>
      </c>
      <c r="I28" s="53"/>
      <c r="K28" s="1">
        <v>9041.31</v>
      </c>
    </row>
    <row r="29" spans="3:11" ht="13.5" customHeight="1" thickBot="1" x14ac:dyDescent="0.25">
      <c r="C29" s="13" t="s">
        <v>37</v>
      </c>
      <c r="D29" s="18">
        <v>1.8189894035458565E-11</v>
      </c>
      <c r="E29" s="17"/>
      <c r="F29" s="17"/>
      <c r="G29" s="15"/>
      <c r="H29" s="39">
        <f>+D29+E29-F29</f>
        <v>1.8189894035458565E-11</v>
      </c>
      <c r="I29" s="53"/>
    </row>
    <row r="30" spans="3:11" ht="13.5" customHeight="1" thickBot="1" x14ac:dyDescent="0.25">
      <c r="C30" s="13" t="s">
        <v>36</v>
      </c>
      <c r="D30" s="18">
        <v>2.9103830456733704E-11</v>
      </c>
      <c r="E30" s="17"/>
      <c r="F30" s="17"/>
      <c r="G30" s="15"/>
      <c r="H30" s="39">
        <f>+D30+E30-F30</f>
        <v>2.9103830456733704E-11</v>
      </c>
      <c r="I30" s="53"/>
      <c r="K30" s="1">
        <f>1788.69+1248.27</f>
        <v>3036.96</v>
      </c>
    </row>
    <row r="31" spans="3:11" ht="13.5" customHeight="1" thickBot="1" x14ac:dyDescent="0.25">
      <c r="C31" s="13" t="s">
        <v>35</v>
      </c>
      <c r="D31" s="18">
        <v>662.17000000000007</v>
      </c>
      <c r="E31" s="17">
        <f>3666.24+1528.44+2079.84</f>
        <v>7274.52</v>
      </c>
      <c r="F31" s="17">
        <f>2064.25+1514.5+3632.75+71.91</f>
        <v>7283.41</v>
      </c>
      <c r="G31" s="15">
        <f>+E31</f>
        <v>7274.52</v>
      </c>
      <c r="H31" s="39">
        <f>+D31+E31-F31</f>
        <v>653.28000000000065</v>
      </c>
      <c r="I31" s="54"/>
      <c r="K31" s="1">
        <f>215.51+95.64</f>
        <v>311.14999999999998</v>
      </c>
    </row>
    <row r="32" spans="3:11" ht="13.5" customHeight="1" thickBot="1" x14ac:dyDescent="0.25">
      <c r="C32" s="13" t="s">
        <v>8</v>
      </c>
      <c r="D32" s="12">
        <f>SUM(D27:D31)</f>
        <v>662.17000000013468</v>
      </c>
      <c r="E32" s="12">
        <f>SUM(E27:E31)</f>
        <v>7274.52</v>
      </c>
      <c r="F32" s="12">
        <f>SUM(F27:F31)</f>
        <v>7283.41</v>
      </c>
      <c r="G32" s="12">
        <f>SUM(G27:G31)</f>
        <v>7274.52</v>
      </c>
      <c r="H32" s="12">
        <f>SUM(H27:H31)</f>
        <v>653.28000000013526</v>
      </c>
      <c r="I32" s="13"/>
    </row>
    <row r="33" spans="3:11" ht="13.5" customHeight="1" thickBot="1" x14ac:dyDescent="0.25">
      <c r="C33" s="47" t="s">
        <v>34</v>
      </c>
      <c r="D33" s="47"/>
      <c r="E33" s="47"/>
      <c r="F33" s="47"/>
      <c r="G33" s="47"/>
      <c r="H33" s="47"/>
      <c r="I33" s="47"/>
    </row>
    <row r="34" spans="3:11" ht="50.25" customHeight="1" thickBot="1" x14ac:dyDescent="0.25">
      <c r="C34" s="25" t="s">
        <v>33</v>
      </c>
      <c r="D34" s="38" t="s">
        <v>32</v>
      </c>
      <c r="E34" s="37" t="s">
        <v>31</v>
      </c>
      <c r="F34" s="37" t="s">
        <v>30</v>
      </c>
      <c r="G34" s="37" t="s">
        <v>29</v>
      </c>
      <c r="H34" s="37" t="s">
        <v>28</v>
      </c>
      <c r="I34" s="36" t="s">
        <v>27</v>
      </c>
    </row>
    <row r="35" spans="3:11" ht="34.5" customHeight="1" thickBot="1" x14ac:dyDescent="0.25">
      <c r="C35" s="35" t="s">
        <v>26</v>
      </c>
      <c r="D35" s="34">
        <v>15671.200000000012</v>
      </c>
      <c r="E35" s="16">
        <v>167888.16</v>
      </c>
      <c r="F35" s="16">
        <f>167136.26+1701.51</f>
        <v>168837.77000000002</v>
      </c>
      <c r="G35" s="16">
        <f>+E35</f>
        <v>167888.16</v>
      </c>
      <c r="H35" s="16">
        <f t="shared" ref="H35:H45" si="0">+D35+E35-F35</f>
        <v>14721.589999999997</v>
      </c>
      <c r="I35" s="48" t="s">
        <v>25</v>
      </c>
    </row>
    <row r="36" spans="3:11" ht="14.25" customHeight="1" thickBot="1" x14ac:dyDescent="0.25">
      <c r="C36" s="13" t="s">
        <v>24</v>
      </c>
      <c r="D36" s="18">
        <v>3002.5900000000038</v>
      </c>
      <c r="E36" s="15">
        <v>32167.200000000001</v>
      </c>
      <c r="F36" s="15">
        <f>32023.12+326.02</f>
        <v>32349.14</v>
      </c>
      <c r="G36" s="16">
        <v>1068.3</v>
      </c>
      <c r="H36" s="16">
        <f t="shared" si="0"/>
        <v>2820.6500000000087</v>
      </c>
      <c r="I36" s="49"/>
      <c r="J36" s="33"/>
    </row>
    <row r="37" spans="3:11" ht="13.5" customHeight="1" thickBot="1" x14ac:dyDescent="0.25">
      <c r="C37" s="25" t="s">
        <v>23</v>
      </c>
      <c r="D37" s="32">
        <v>0</v>
      </c>
      <c r="E37" s="15"/>
      <c r="F37" s="15"/>
      <c r="G37" s="16"/>
      <c r="H37" s="16">
        <f t="shared" si="0"/>
        <v>0</v>
      </c>
      <c r="I37" s="11"/>
    </row>
    <row r="38" spans="3:11" ht="12.75" customHeight="1" thickBot="1" x14ac:dyDescent="0.25">
      <c r="C38" s="13" t="s">
        <v>22</v>
      </c>
      <c r="D38" s="32">
        <v>10953.280000000057</v>
      </c>
      <c r="E38" s="15">
        <v>152683.96</v>
      </c>
      <c r="F38" s="15">
        <f>159907.44-4132.48</f>
        <v>155774.96</v>
      </c>
      <c r="G38" s="16">
        <f>+E38</f>
        <v>152683.96</v>
      </c>
      <c r="H38" s="16">
        <f t="shared" si="0"/>
        <v>7862.280000000057</v>
      </c>
      <c r="I38" s="14" t="s">
        <v>21</v>
      </c>
      <c r="J38" s="1">
        <f>6080.69+941.4</f>
        <v>7022.0899999999992</v>
      </c>
      <c r="K38" s="1">
        <f>11792.05+1436.63-113.4</f>
        <v>13115.28</v>
      </c>
    </row>
    <row r="39" spans="3:11" ht="33.75" customHeight="1" thickBot="1" x14ac:dyDescent="0.25">
      <c r="C39" s="13" t="s">
        <v>20</v>
      </c>
      <c r="D39" s="18">
        <v>-0.38000000000465661</v>
      </c>
      <c r="E39" s="15"/>
      <c r="F39" s="15"/>
      <c r="G39" s="16"/>
      <c r="H39" s="16">
        <f t="shared" si="0"/>
        <v>-0.38000000000465661</v>
      </c>
      <c r="I39" s="19" t="s">
        <v>19</v>
      </c>
    </row>
    <row r="40" spans="3:11" s="26" customFormat="1" ht="13.5" hidden="1" customHeight="1" thickBot="1" x14ac:dyDescent="0.25">
      <c r="C40" s="31" t="s">
        <v>18</v>
      </c>
      <c r="D40" s="30">
        <v>0</v>
      </c>
      <c r="E40" s="29"/>
      <c r="F40" s="29"/>
      <c r="G40" s="16"/>
      <c r="H40" s="28">
        <f t="shared" si="0"/>
        <v>0</v>
      </c>
      <c r="I40" s="27" t="s">
        <v>17</v>
      </c>
    </row>
    <row r="41" spans="3:11" ht="34.5" customHeight="1" thickBot="1" x14ac:dyDescent="0.25">
      <c r="C41" s="13" t="s">
        <v>16</v>
      </c>
      <c r="D41" s="18">
        <v>207.87000000000012</v>
      </c>
      <c r="E41" s="17">
        <v>2226.96</v>
      </c>
      <c r="F41" s="17">
        <f>2216.99+22.56</f>
        <v>2239.5499999999997</v>
      </c>
      <c r="G41" s="16">
        <v>2199.98</v>
      </c>
      <c r="H41" s="16">
        <f t="shared" si="0"/>
        <v>195.2800000000002</v>
      </c>
      <c r="I41" s="19" t="s">
        <v>15</v>
      </c>
    </row>
    <row r="42" spans="3:11" ht="13.5" customHeight="1" thickBot="1" x14ac:dyDescent="0.25">
      <c r="C42" s="25" t="s">
        <v>14</v>
      </c>
      <c r="D42" s="18">
        <v>626.25</v>
      </c>
      <c r="E42" s="17">
        <v>6672.85</v>
      </c>
      <c r="F42" s="17">
        <f>6643.63+66.45</f>
        <v>6710.08</v>
      </c>
      <c r="G42" s="16"/>
      <c r="H42" s="16">
        <f t="shared" si="0"/>
        <v>589.02000000000044</v>
      </c>
      <c r="I42" s="14"/>
    </row>
    <row r="43" spans="3:11" s="20" customFormat="1" ht="13.5" thickBot="1" x14ac:dyDescent="0.25">
      <c r="C43" s="25" t="s">
        <v>13</v>
      </c>
      <c r="D43" s="24">
        <v>-5.4001247917767614E-13</v>
      </c>
      <c r="E43" s="23">
        <v>-240.42</v>
      </c>
      <c r="F43" s="23"/>
      <c r="G43" s="16"/>
      <c r="H43" s="22">
        <f t="shared" si="0"/>
        <v>-240.42000000000053</v>
      </c>
      <c r="I43" s="21"/>
    </row>
    <row r="44" spans="3:11" ht="13.5" customHeight="1" thickBot="1" x14ac:dyDescent="0.25">
      <c r="C44" s="13" t="s">
        <v>12</v>
      </c>
      <c r="D44" s="18">
        <v>854.59999999999673</v>
      </c>
      <c r="E44" s="17">
        <v>9155.4</v>
      </c>
      <c r="F44" s="17">
        <f>9114.4+92.79</f>
        <v>9207.19</v>
      </c>
      <c r="G44" s="16">
        <v>5793.48</v>
      </c>
      <c r="H44" s="16">
        <f t="shared" si="0"/>
        <v>802.80999999999585</v>
      </c>
      <c r="I44" s="19" t="s">
        <v>11</v>
      </c>
    </row>
    <row r="45" spans="3:11" ht="13.5" hidden="1" customHeight="1" thickBot="1" x14ac:dyDescent="0.25">
      <c r="C45" s="13" t="s">
        <v>10</v>
      </c>
      <c r="D45" s="18">
        <v>0</v>
      </c>
      <c r="E45" s="17"/>
      <c r="F45" s="17"/>
      <c r="G45" s="16">
        <f>+E45</f>
        <v>0</v>
      </c>
      <c r="H45" s="15">
        <f t="shared" si="0"/>
        <v>0</v>
      </c>
      <c r="I45" s="14" t="s">
        <v>9</v>
      </c>
    </row>
    <row r="46" spans="3:11" s="10" customFormat="1" ht="14.25" customHeight="1" thickBot="1" x14ac:dyDescent="0.25">
      <c r="C46" s="13" t="s">
        <v>8</v>
      </c>
      <c r="D46" s="12">
        <f>SUM(D35:D45)</f>
        <v>31315.410000000062</v>
      </c>
      <c r="E46" s="12">
        <f>SUM(E35:E45)</f>
        <v>370554.11000000004</v>
      </c>
      <c r="F46" s="12">
        <f>SUM(F35:F45)</f>
        <v>375118.69</v>
      </c>
      <c r="G46" s="12">
        <f>SUM(G35:G45)</f>
        <v>329633.87999999995</v>
      </c>
      <c r="H46" s="12">
        <f>SUM(H35:H45)</f>
        <v>26750.830000000053</v>
      </c>
      <c r="I46" s="11"/>
    </row>
    <row r="47" spans="3:11" ht="13.5" customHeight="1" thickBot="1" x14ac:dyDescent="0.25">
      <c r="C47" s="50" t="s">
        <v>7</v>
      </c>
      <c r="D47" s="50"/>
      <c r="E47" s="50"/>
      <c r="F47" s="50"/>
      <c r="G47" s="50"/>
      <c r="H47" s="50"/>
      <c r="I47" s="50"/>
    </row>
    <row r="48" spans="3:11" ht="28.5" customHeight="1" thickBot="1" x14ac:dyDescent="0.25">
      <c r="C48" s="9" t="s">
        <v>6</v>
      </c>
      <c r="D48" s="51" t="s">
        <v>5</v>
      </c>
      <c r="E48" s="51"/>
      <c r="F48" s="51"/>
      <c r="G48" s="51"/>
      <c r="H48" s="51"/>
      <c r="I48" s="8" t="s">
        <v>4</v>
      </c>
    </row>
    <row r="49" spans="3:8" ht="16.5" customHeight="1" x14ac:dyDescent="0.3">
      <c r="C49" s="7" t="s">
        <v>3</v>
      </c>
      <c r="D49" s="7"/>
      <c r="E49" s="7"/>
      <c r="F49" s="7"/>
      <c r="G49" s="7"/>
      <c r="H49" s="6">
        <f>+H32+H46</f>
        <v>27404.11000000019</v>
      </c>
    </row>
    <row r="50" spans="3:8" ht="15" x14ac:dyDescent="0.25">
      <c r="C50" s="5" t="s">
        <v>2</v>
      </c>
      <c r="D50" s="5"/>
    </row>
    <row r="51" spans="3:8" hidden="1" x14ac:dyDescent="0.2">
      <c r="C51" s="4" t="s">
        <v>1</v>
      </c>
    </row>
    <row r="52" spans="3:8" x14ac:dyDescent="0.2">
      <c r="E52" s="3"/>
      <c r="F52" s="3"/>
    </row>
    <row r="53" spans="3:8" x14ac:dyDescent="0.2">
      <c r="D53" s="3"/>
      <c r="E53" s="3"/>
      <c r="F53" s="3"/>
      <c r="G53" s="3"/>
      <c r="H53" s="3"/>
    </row>
    <row r="54" spans="3:8" hidden="1" x14ac:dyDescent="0.2">
      <c r="H54" s="2">
        <f>3376.43+739.23+179.81-152.94+2597.26+13555.67+17557.69+918.91</f>
        <v>38772.06</v>
      </c>
    </row>
    <row r="55" spans="3:8" hidden="1" x14ac:dyDescent="0.2">
      <c r="H55" s="3">
        <f>+H46-H54</f>
        <v>-12021.229999999945</v>
      </c>
    </row>
    <row r="56" spans="3:8" x14ac:dyDescent="0.2">
      <c r="C56" s="2" t="s">
        <v>0</v>
      </c>
      <c r="E56" s="3">
        <f>+E46+E32+8265</f>
        <v>386093.63000000006</v>
      </c>
      <c r="F56" s="3"/>
      <c r="G56" s="3">
        <f>+G46+G32</f>
        <v>336908.39999999997</v>
      </c>
    </row>
  </sheetData>
  <mergeCells count="10">
    <mergeCell ref="C21:I21"/>
    <mergeCell ref="C22:I22"/>
    <mergeCell ref="C23:I23"/>
    <mergeCell ref="C24:I24"/>
    <mergeCell ref="C26:I26"/>
    <mergeCell ref="C33:I33"/>
    <mergeCell ref="I35:I36"/>
    <mergeCell ref="C47:I47"/>
    <mergeCell ref="D48:H48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6" zoomScaleNormal="100" zoomScaleSheetLayoutView="120" workbookViewId="0">
      <selection activeCell="G25" sqref="G25"/>
    </sheetView>
  </sheetViews>
  <sheetFormatPr defaultRowHeight="15" x14ac:dyDescent="0.25"/>
  <cols>
    <col min="1" max="1" width="4.5703125" style="61" customWidth="1"/>
    <col min="2" max="2" width="12.42578125" style="61" customWidth="1"/>
    <col min="3" max="3" width="13.28515625" style="61" hidden="1" customWidth="1"/>
    <col min="4" max="4" width="12.140625" style="61" customWidth="1"/>
    <col min="5" max="5" width="13.5703125" style="61" customWidth="1"/>
    <col min="6" max="6" width="13.28515625" style="61" customWidth="1"/>
    <col min="7" max="7" width="14.28515625" style="61" customWidth="1"/>
    <col min="8" max="8" width="15.140625" style="61" customWidth="1"/>
    <col min="9" max="9" width="13.7109375" style="61" customWidth="1"/>
    <col min="10" max="16384" width="9.140625" style="61"/>
  </cols>
  <sheetData>
    <row r="13" spans="1:9" x14ac:dyDescent="0.25">
      <c r="A13" s="72" t="s">
        <v>64</v>
      </c>
      <c r="B13" s="72"/>
      <c r="C13" s="72"/>
      <c r="D13" s="72"/>
      <c r="E13" s="72"/>
      <c r="F13" s="72"/>
      <c r="G13" s="72"/>
      <c r="H13" s="72"/>
      <c r="I13" s="72"/>
    </row>
    <row r="14" spans="1:9" x14ac:dyDescent="0.25">
      <c r="A14" s="72" t="s">
        <v>63</v>
      </c>
      <c r="B14" s="72"/>
      <c r="C14" s="72"/>
      <c r="D14" s="72"/>
      <c r="E14" s="72"/>
      <c r="F14" s="72"/>
      <c r="G14" s="72"/>
      <c r="H14" s="72"/>
      <c r="I14" s="72"/>
    </row>
    <row r="15" spans="1:9" x14ac:dyDescent="0.25">
      <c r="A15" s="72" t="s">
        <v>62</v>
      </c>
      <c r="B15" s="72"/>
      <c r="C15" s="72"/>
      <c r="D15" s="72"/>
      <c r="E15" s="72"/>
      <c r="F15" s="72"/>
      <c r="G15" s="72"/>
      <c r="H15" s="72"/>
      <c r="I15" s="72"/>
    </row>
    <row r="16" spans="1:9" ht="60" x14ac:dyDescent="0.25">
      <c r="A16" s="70" t="s">
        <v>61</v>
      </c>
      <c r="B16" s="70" t="s">
        <v>60</v>
      </c>
      <c r="C16" s="70" t="s">
        <v>59</v>
      </c>
      <c r="D16" s="70" t="s">
        <v>58</v>
      </c>
      <c r="E16" s="70" t="s">
        <v>57</v>
      </c>
      <c r="F16" s="71" t="s">
        <v>56</v>
      </c>
      <c r="G16" s="71" t="s">
        <v>55</v>
      </c>
      <c r="H16" s="70" t="s">
        <v>54</v>
      </c>
      <c r="I16" s="70" t="s">
        <v>53</v>
      </c>
    </row>
    <row r="17" spans="1:9" x14ac:dyDescent="0.25">
      <c r="A17" s="69" t="s">
        <v>52</v>
      </c>
      <c r="B17" s="67">
        <v>172.5608</v>
      </c>
      <c r="C17" s="68">
        <v>0</v>
      </c>
      <c r="D17" s="68">
        <v>32.167200000000001</v>
      </c>
      <c r="E17" s="67">
        <v>32.349139999999998</v>
      </c>
      <c r="F17" s="67">
        <v>8.2650000000000006</v>
      </c>
      <c r="G17" s="66">
        <v>1.0683</v>
      </c>
      <c r="H17" s="65">
        <v>2.8206500000000001</v>
      </c>
      <c r="I17" s="65">
        <f>B17+D17+F17-G17</f>
        <v>211.9247</v>
      </c>
    </row>
    <row r="18" spans="1:9" s="64" customFormat="1" x14ac:dyDescent="0.25"/>
    <row r="19" spans="1:9" s="64" customFormat="1" x14ac:dyDescent="0.25">
      <c r="A19" s="64" t="s">
        <v>51</v>
      </c>
    </row>
    <row r="20" spans="1:9" s="64" customFormat="1" x14ac:dyDescent="0.25">
      <c r="A20" s="63" t="s">
        <v>50</v>
      </c>
    </row>
    <row r="21" spans="1:9" s="64" customFormat="1" x14ac:dyDescent="0.25">
      <c r="A21" s="64" t="s">
        <v>49</v>
      </c>
    </row>
    <row r="22" spans="1:9" s="64" customFormat="1" x14ac:dyDescent="0.25">
      <c r="A22" s="63" t="s">
        <v>48</v>
      </c>
    </row>
    <row r="23" spans="1:9" s="64" customFormat="1" x14ac:dyDescent="0.25">
      <c r="A23" s="63" t="s">
        <v>47</v>
      </c>
    </row>
    <row r="24" spans="1:9" x14ac:dyDescent="0.25">
      <c r="A24" s="63"/>
    </row>
    <row r="27" spans="1:9" x14ac:dyDescent="0.25">
      <c r="H27" s="62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Школьная6 2</vt:lpstr>
      <vt:lpstr>Школьная 6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2021-03-24T08:06:01Z</dcterms:created>
  <dcterms:modified xsi:type="dcterms:W3CDTF">2021-03-24T09:02:42Z</dcterms:modified>
</cp:coreProperties>
</file>