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Катино\У\данные 2022\текущий ремонт\"/>
    </mc:Choice>
  </mc:AlternateContent>
  <xr:revisionPtr revIDLastSave="0" documentId="13_ncr:1_{ED7C3465-1A92-4F92-BE6F-BB9ACA176FDC}" xr6:coauthVersionLast="47" xr6:coauthVersionMax="47" xr10:uidLastSave="{00000000-0000-0000-0000-000000000000}"/>
  <bookViews>
    <workbookView xWindow="-120" yWindow="-120" windowWidth="20730" windowHeight="11310" xr2:uid="{82E946DC-CE51-40AA-B60F-F75491CC2BE8}"/>
  </bookViews>
  <sheets>
    <sheet name="ЧР73" sheetId="2" r:id="rId1"/>
    <sheet name="ЧР 73" sheetId="1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7" i="2" l="1"/>
  <c r="H28" i="2"/>
  <c r="H29" i="2"/>
  <c r="H30" i="2"/>
  <c r="H32" i="2" s="1"/>
  <c r="H45" i="2" s="1"/>
  <c r="K30" i="2"/>
  <c r="E31" i="2"/>
  <c r="F31" i="2"/>
  <c r="G31" i="2"/>
  <c r="H31" i="2"/>
  <c r="J31" i="2"/>
  <c r="K31" i="2"/>
  <c r="L31" i="2"/>
  <c r="D32" i="2"/>
  <c r="E32" i="2"/>
  <c r="F32" i="2"/>
  <c r="G32" i="2"/>
  <c r="G35" i="2"/>
  <c r="H35" i="2"/>
  <c r="J35" i="2"/>
  <c r="K35" i="2"/>
  <c r="H36" i="2"/>
  <c r="H37" i="2"/>
  <c r="H38" i="2"/>
  <c r="H44" i="2" s="1"/>
  <c r="H39" i="2"/>
  <c r="J39" i="2"/>
  <c r="G41" i="2"/>
  <c r="H41" i="2"/>
  <c r="E42" i="2"/>
  <c r="G42" i="2" s="1"/>
  <c r="G44" i="2" s="1"/>
  <c r="G52" i="2" s="1"/>
  <c r="F42" i="2"/>
  <c r="H42" i="2"/>
  <c r="H43" i="2"/>
  <c r="D44" i="2"/>
  <c r="F44" i="2"/>
  <c r="D50" i="2"/>
  <c r="E50" i="2"/>
  <c r="F50" i="2"/>
  <c r="G50" i="2"/>
  <c r="H50" i="2"/>
  <c r="H51" i="2"/>
  <c r="I17" i="1"/>
  <c r="E44" i="2" l="1"/>
  <c r="E52" i="2" s="1"/>
</calcChain>
</file>

<file path=xl/sharedStrings.xml><?xml version="1.0" encoding="utf-8"?>
<sst xmlns="http://schemas.openxmlformats.org/spreadsheetml/2006/main" count="64" uniqueCount="57">
  <si>
    <t>Производство работ по неисправности в системе освещения общедомовых помещений - 0.60 т.р.</t>
  </si>
  <si>
    <t>Расходный материал - 0.20 т.р.</t>
  </si>
  <si>
    <t>Ремонт тепловых пунктов и систем теплопотребления. Установка иммитаторов в ИТП - 5.00 т.р.</t>
  </si>
  <si>
    <r>
      <t>Затраты по статье "текущий ремонт" составили</t>
    </r>
    <r>
      <rPr>
        <b/>
        <sz val="11"/>
        <color indexed="8"/>
        <rFont val="Calibri"/>
        <family val="2"/>
        <charset val="204"/>
      </rPr>
      <t xml:space="preserve"> 5.80</t>
    </r>
    <r>
      <rPr>
        <b/>
        <sz val="11"/>
        <color indexed="8"/>
        <rFont val="Calibri"/>
        <family val="2"/>
        <charset val="204"/>
      </rPr>
      <t xml:space="preserve"> </t>
    </r>
    <r>
      <rPr>
        <sz val="11"/>
        <color theme="1"/>
        <rFont val="Calibri"/>
        <family val="2"/>
        <charset val="204"/>
        <scheme val="minor"/>
      </rPr>
      <t>тыс.рублей, в том числе:</t>
    </r>
  </si>
  <si>
    <t>1.</t>
  </si>
  <si>
    <t>Переходящий остаток,                     тыс.руб.</t>
  </si>
  <si>
    <t>Задолженность населения на 01.01.2022г., тыс.руб.</t>
  </si>
  <si>
    <t>Использовано, тыс.руб.</t>
  </si>
  <si>
    <t>Прочие поступления, тыс.руб.</t>
  </si>
  <si>
    <t>Поступило от населения, тыс.руб.</t>
  </si>
  <si>
    <t>Начислено, тыс.руб.</t>
  </si>
  <si>
    <t>Остаток на 01.01.2011г., тыс.руб. (получено)</t>
  </si>
  <si>
    <t>Остаток на 01.01.2021г., тыс.руб.</t>
  </si>
  <si>
    <t>№                             п/п</t>
  </si>
  <si>
    <t>№ 73 по мкр. Черная Речка с 01.01.2021г. по 31.12.2021г.</t>
  </si>
  <si>
    <t>по выполнению плана текущего ремонта жилого дома</t>
  </si>
  <si>
    <t>ОТЧЕТ</t>
  </si>
  <si>
    <t>ИТОГО ЖКУ</t>
  </si>
  <si>
    <t>Примечание: подробный отчет о выполненных работах по текущему и капитальному ремонту будет приведен в следующей квитанции</t>
  </si>
  <si>
    <t>Надеемся на дальнейшее сотрудничество. Администрация ООО "УЮТ-СЕРВИС"</t>
  </si>
  <si>
    <t>Общая задолженность по дому  на 01.01.2022г.</t>
  </si>
  <si>
    <t>Итого</t>
  </si>
  <si>
    <t xml:space="preserve"> ООО"Энерго-Сервис"</t>
  </si>
  <si>
    <t>т/о узлов учета теп/энергии</t>
  </si>
  <si>
    <t>ООО "ПСК"</t>
  </si>
  <si>
    <t>электр под</t>
  </si>
  <si>
    <t>услуги расчетно-кассовой службы</t>
  </si>
  <si>
    <t>ОАО "Леноблгаз"</t>
  </si>
  <si>
    <t>т/о внутридомового газ/ оборудования</t>
  </si>
  <si>
    <t>АО "Управляющая компания по обращению с отходами в ЛО"</t>
  </si>
  <si>
    <t>Вывоз ТБО и  КГО</t>
  </si>
  <si>
    <t>ООО "СЗЛК", ООО ИЦ "Ликон", ОАО "ПСК"</t>
  </si>
  <si>
    <t>Лифт</t>
  </si>
  <si>
    <t>Капитальный ремонт</t>
  </si>
  <si>
    <t>Текущий ремонт</t>
  </si>
  <si>
    <t>ООО "Уют-Сервис", договор управления № Н/2009-74 от 01.01.2009г.</t>
  </si>
  <si>
    <t>Упр. и сод.общего им-ва</t>
  </si>
  <si>
    <t>Наименование подрядчика</t>
  </si>
  <si>
    <t>Задолженность населения на 01.01.2022г. (руб.)</t>
  </si>
  <si>
    <t>Перечислено поставщику услуг в 2021г. (руб.)</t>
  </si>
  <si>
    <t>Поступило в счет оплаты в 2021г. (руб.)</t>
  </si>
  <si>
    <t>Начислено населению за 2021г. (руб.)</t>
  </si>
  <si>
    <t>Задолженность населения на 01.01.2021г. (руб.)</t>
  </si>
  <si>
    <t>наименование</t>
  </si>
  <si>
    <t>Содержание и текущий ремонт общего имущества дома</t>
  </si>
  <si>
    <t>ОДН</t>
  </si>
  <si>
    <t>Водоотведение</t>
  </si>
  <si>
    <t>Холодное водоснабжение</t>
  </si>
  <si>
    <t>Горячее водоснабжение</t>
  </si>
  <si>
    <t xml:space="preserve"> ООО "ТСК",  ООО "Сертоловские Коммунальные Системы"</t>
  </si>
  <si>
    <t>Отопление</t>
  </si>
  <si>
    <t>Коммунальные услуги</t>
  </si>
  <si>
    <t>Наименование поставщика</t>
  </si>
  <si>
    <t>имущества жилого дома № 73 по мкр. Черная Речка с 01.01.2021г. по 31.12.2021г.</t>
  </si>
  <si>
    <t xml:space="preserve">предоставляем Вам  ОТЧЕТ по оплате за коммунальные услуги, содержанию и текущему ремонту общего </t>
  </si>
  <si>
    <t>Уважаемые собственники помещений!</t>
  </si>
  <si>
    <t>ВНИМАНИЕ НА ОБОРТНОЙ СТОРОНЕ СЧЕТ ИЗВЕЩЕНИЕ НА ОПЛАТУ ЖКУ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</si>
</sst>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Arial Cyr"/>
      <charset val="204"/>
    </font>
    <font>
      <b/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56">
    <xf numFmtId="0" fontId="0" fillId="0" borderId="0" xfId="0"/>
    <xf numFmtId="0" fontId="0" fillId="2" borderId="0" xfId="0" applyFill="1"/>
    <xf numFmtId="2" fontId="1" fillId="0" borderId="1" xfId="0" applyNumberFormat="1" applyFont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2" fontId="1" fillId="3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1"/>
    <xf numFmtId="0" fontId="4" fillId="0" borderId="0" xfId="1" applyFont="1"/>
    <xf numFmtId="4" fontId="4" fillId="0" borderId="0" xfId="1" applyNumberFormat="1" applyFont="1"/>
    <xf numFmtId="0" fontId="5" fillId="0" borderId="0" xfId="1" applyFont="1"/>
    <xf numFmtId="4" fontId="6" fillId="0" borderId="0" xfId="1" applyNumberFormat="1" applyFont="1"/>
    <xf numFmtId="0" fontId="6" fillId="0" borderId="0" xfId="1" applyFont="1"/>
    <xf numFmtId="0" fontId="7" fillId="0" borderId="0" xfId="1" applyFont="1"/>
    <xf numFmtId="4" fontId="8" fillId="0" borderId="0" xfId="1" applyNumberFormat="1" applyFont="1"/>
    <xf numFmtId="0" fontId="9" fillId="0" borderId="0" xfId="1" applyFont="1"/>
    <xf numFmtId="0" fontId="10" fillId="0" borderId="2" xfId="1" applyFont="1" applyBorder="1" applyAlignment="1">
      <alignment horizontal="center" vertical="top" wrapText="1"/>
    </xf>
    <xf numFmtId="4" fontId="10" fillId="0" borderId="2" xfId="1" applyNumberFormat="1" applyFont="1" applyBorder="1" applyAlignment="1">
      <alignment vertical="top" wrapText="1"/>
    </xf>
    <xf numFmtId="0" fontId="10" fillId="0" borderId="3" xfId="1" applyFont="1" applyBorder="1" applyAlignment="1">
      <alignment horizontal="center" vertical="top" wrapText="1"/>
    </xf>
    <xf numFmtId="0" fontId="4" fillId="0" borderId="2" xfId="1" applyFont="1" applyBorder="1" applyAlignment="1">
      <alignment horizontal="center" vertical="top" wrapText="1"/>
    </xf>
    <xf numFmtId="4" fontId="11" fillId="0" borderId="4" xfId="1" applyNumberFormat="1" applyFont="1" applyBorder="1" applyAlignment="1">
      <alignment vertical="top" wrapText="1"/>
    </xf>
    <xf numFmtId="4" fontId="4" fillId="0" borderId="2" xfId="1" applyNumberFormat="1" applyFont="1" applyBorder="1" applyAlignment="1">
      <alignment vertical="top" wrapText="1"/>
    </xf>
    <xf numFmtId="4" fontId="4" fillId="0" borderId="2" xfId="1" applyNumberFormat="1" applyFont="1" applyBorder="1" applyAlignment="1">
      <alignment horizontal="right" vertical="top" wrapText="1"/>
    </xf>
    <xf numFmtId="0" fontId="5" fillId="0" borderId="2" xfId="1" applyFont="1" applyBorder="1" applyAlignment="1">
      <alignment horizontal="center" vertical="top" wrapText="1"/>
    </xf>
    <xf numFmtId="0" fontId="12" fillId="0" borderId="3" xfId="1" applyFont="1" applyBorder="1" applyAlignment="1">
      <alignment horizontal="center" vertical="top" wrapText="1"/>
    </xf>
    <xf numFmtId="0" fontId="10" fillId="0" borderId="2" xfId="1" applyFont="1" applyBorder="1" applyAlignment="1">
      <alignment horizontal="right" vertical="top" wrapText="1"/>
    </xf>
    <xf numFmtId="4" fontId="11" fillId="0" borderId="2" xfId="1" applyNumberFormat="1" applyFont="1" applyBorder="1" applyAlignment="1">
      <alignment vertical="top" wrapText="1"/>
    </xf>
    <xf numFmtId="0" fontId="4" fillId="0" borderId="2" xfId="1" applyFont="1" applyBorder="1" applyAlignment="1">
      <alignment horizontal="right" vertical="top" wrapText="1"/>
    </xf>
    <xf numFmtId="0" fontId="7" fillId="0" borderId="2" xfId="1" applyFont="1" applyBorder="1" applyAlignment="1">
      <alignment horizontal="right" vertical="top" wrapText="1"/>
    </xf>
    <xf numFmtId="0" fontId="13" fillId="0" borderId="3" xfId="1" applyFont="1" applyBorder="1" applyAlignment="1">
      <alignment horizontal="center" vertical="center" wrapText="1"/>
    </xf>
    <xf numFmtId="0" fontId="7" fillId="0" borderId="5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right" vertical="top" wrapText="1"/>
    </xf>
    <xf numFmtId="0" fontId="12" fillId="0" borderId="6" xfId="1" applyFont="1" applyBorder="1" applyAlignment="1">
      <alignment horizontal="center" vertical="top" wrapText="1"/>
    </xf>
    <xf numFmtId="0" fontId="12" fillId="0" borderId="2" xfId="1" applyFont="1" applyBorder="1" applyAlignment="1">
      <alignment horizontal="center" vertical="top" wrapText="1"/>
    </xf>
    <xf numFmtId="0" fontId="14" fillId="0" borderId="4" xfId="1" applyFont="1" applyBorder="1" applyAlignment="1">
      <alignment horizontal="center" vertical="top" wrapText="1"/>
    </xf>
    <xf numFmtId="0" fontId="12" fillId="0" borderId="4" xfId="1" applyFont="1" applyBorder="1" applyAlignment="1">
      <alignment horizontal="center" vertical="top" wrapText="1"/>
    </xf>
    <xf numFmtId="0" fontId="10" fillId="0" borderId="7" xfId="1" applyFont="1" applyBorder="1" applyAlignment="1">
      <alignment horizontal="center" vertical="top" wrapText="1"/>
    </xf>
    <xf numFmtId="4" fontId="3" fillId="0" borderId="0" xfId="1" applyNumberFormat="1"/>
    <xf numFmtId="0" fontId="4" fillId="0" borderId="3" xfId="1" applyFont="1" applyBorder="1" applyAlignment="1">
      <alignment horizontal="center" vertical="center" wrapText="1"/>
    </xf>
    <xf numFmtId="2" fontId="4" fillId="0" borderId="2" xfId="1" applyNumberFormat="1" applyFont="1" applyBorder="1" applyAlignment="1">
      <alignment horizontal="right" vertical="top" wrapText="1"/>
    </xf>
    <xf numFmtId="2" fontId="3" fillId="0" borderId="0" xfId="1" applyNumberFormat="1"/>
    <xf numFmtId="0" fontId="4" fillId="0" borderId="8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12" fillId="0" borderId="9" xfId="1" applyFont="1" applyBorder="1" applyAlignment="1">
      <alignment horizontal="center" vertical="top" wrapText="1"/>
    </xf>
    <xf numFmtId="0" fontId="12" fillId="0" borderId="7" xfId="1" applyFont="1" applyBorder="1" applyAlignment="1">
      <alignment horizontal="center" vertical="top" wrapText="1"/>
    </xf>
    <xf numFmtId="0" fontId="12" fillId="0" borderId="10" xfId="1" applyFont="1" applyBorder="1" applyAlignment="1">
      <alignment horizontal="center" vertical="top" wrapText="1"/>
    </xf>
    <xf numFmtId="0" fontId="15" fillId="0" borderId="11" xfId="1" applyFont="1" applyBorder="1" applyAlignment="1">
      <alignment horizontal="center"/>
    </xf>
    <xf numFmtId="0" fontId="15" fillId="0" borderId="0" xfId="1" applyFont="1" applyAlignment="1">
      <alignment horizontal="center"/>
    </xf>
    <xf numFmtId="0" fontId="16" fillId="0" borderId="0" xfId="1" applyFont="1" applyAlignment="1">
      <alignment horizontal="center"/>
    </xf>
    <xf numFmtId="0" fontId="17" fillId="0" borderId="0" xfId="1" applyFont="1"/>
    <xf numFmtId="0" fontId="10" fillId="0" borderId="0" xfId="1" applyFont="1" applyAlignment="1">
      <alignment horizontal="center"/>
    </xf>
    <xf numFmtId="0" fontId="17" fillId="0" borderId="4" xfId="1" applyFont="1" applyBorder="1"/>
    <xf numFmtId="0" fontId="17" fillId="0" borderId="7" xfId="1" applyFont="1" applyBorder="1"/>
    <xf numFmtId="0" fontId="10" fillId="0" borderId="7" xfId="1" applyFont="1" applyBorder="1" applyAlignment="1">
      <alignment horizontal="center"/>
    </xf>
    <xf numFmtId="0" fontId="10" fillId="0" borderId="10" xfId="1" applyFont="1" applyBorder="1" applyAlignment="1">
      <alignment horizontal="center"/>
    </xf>
  </cellXfs>
  <cellStyles count="2">
    <cellStyle name="Обычный" xfId="0" builtinId="0"/>
    <cellStyle name="Обычный 2" xfId="1" xr:uid="{C83F65D4-9DD9-424E-8E60-78713F8CE47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AE7434-2E4A-472F-9B56-D71DFD6E1AA7}">
  <dimension ref="A1:L52"/>
  <sheetViews>
    <sheetView tabSelected="1" topLeftCell="C27" zoomScaleNormal="100" workbookViewId="0">
      <selection activeCell="E57" sqref="E57"/>
    </sheetView>
  </sheetViews>
  <sheetFormatPr defaultRowHeight="12.75" x14ac:dyDescent="0.2"/>
  <cols>
    <col min="1" max="1" width="3.42578125" style="8" hidden="1" customWidth="1"/>
    <col min="2" max="2" width="9.140625" style="8" hidden="1" customWidth="1"/>
    <col min="3" max="3" width="30.7109375" style="9" customWidth="1"/>
    <col min="4" max="4" width="13" style="9" customWidth="1"/>
    <col min="5" max="5" width="11.85546875" style="9" customWidth="1"/>
    <col min="6" max="6" width="13.28515625" style="9" customWidth="1"/>
    <col min="7" max="7" width="11.85546875" style="9" customWidth="1"/>
    <col min="8" max="8" width="12.85546875" style="9" customWidth="1"/>
    <col min="9" max="9" width="24.140625" style="9" customWidth="1"/>
    <col min="10" max="12" width="0" style="8" hidden="1" customWidth="1"/>
    <col min="13" max="16384" width="9.140625" style="8"/>
  </cols>
  <sheetData>
    <row r="1" spans="3:9" ht="12.75" hidden="1" customHeight="1" x14ac:dyDescent="0.2">
      <c r="C1" s="50"/>
      <c r="D1" s="50"/>
      <c r="E1" s="50"/>
      <c r="F1" s="50"/>
      <c r="G1" s="50"/>
      <c r="H1" s="50"/>
      <c r="I1" s="50"/>
    </row>
    <row r="2" spans="3:9" ht="13.5" hidden="1" customHeight="1" thickBot="1" x14ac:dyDescent="0.25">
      <c r="C2" s="50"/>
      <c r="D2" s="50"/>
      <c r="E2" s="50" t="s">
        <v>56</v>
      </c>
      <c r="F2" s="50"/>
      <c r="G2" s="50"/>
      <c r="H2" s="50"/>
      <c r="I2" s="50"/>
    </row>
    <row r="3" spans="3:9" ht="13.5" hidden="1" customHeight="1" thickBot="1" x14ac:dyDescent="0.25">
      <c r="C3" s="55"/>
      <c r="D3" s="54"/>
      <c r="E3" s="53"/>
      <c r="F3" s="53"/>
      <c r="G3" s="53"/>
      <c r="H3" s="53"/>
      <c r="I3" s="52"/>
    </row>
    <row r="4" spans="3:9" ht="12.75" hidden="1" customHeight="1" x14ac:dyDescent="0.2">
      <c r="C4" s="51"/>
      <c r="D4" s="51"/>
      <c r="E4" s="50"/>
      <c r="F4" s="50"/>
      <c r="G4" s="50"/>
      <c r="H4" s="50"/>
      <c r="I4" s="50"/>
    </row>
    <row r="5" spans="3:9" ht="12.75" customHeight="1" x14ac:dyDescent="0.2">
      <c r="C5" s="51"/>
      <c r="D5" s="51"/>
      <c r="E5" s="50"/>
      <c r="F5" s="50"/>
      <c r="G5" s="50"/>
      <c r="H5" s="50"/>
      <c r="I5" s="50"/>
    </row>
    <row r="6" spans="3:9" ht="12.75" customHeight="1" x14ac:dyDescent="0.2">
      <c r="C6" s="51"/>
      <c r="D6" s="51"/>
      <c r="E6" s="50"/>
      <c r="F6" s="50"/>
      <c r="G6" s="50"/>
      <c r="H6" s="50"/>
      <c r="I6" s="50"/>
    </row>
    <row r="7" spans="3:9" ht="12.75" customHeight="1" x14ac:dyDescent="0.2">
      <c r="C7" s="51"/>
      <c r="D7" s="51"/>
      <c r="E7" s="50"/>
      <c r="F7" s="50"/>
      <c r="G7" s="50"/>
      <c r="H7" s="50"/>
      <c r="I7" s="50"/>
    </row>
    <row r="8" spans="3:9" ht="12.75" customHeight="1" x14ac:dyDescent="0.2">
      <c r="C8" s="51"/>
      <c r="D8" s="51"/>
      <c r="E8" s="50"/>
      <c r="F8" s="50"/>
      <c r="G8" s="50"/>
      <c r="H8" s="50"/>
      <c r="I8" s="50"/>
    </row>
    <row r="9" spans="3:9" ht="12.75" customHeight="1" x14ac:dyDescent="0.2">
      <c r="C9" s="51"/>
      <c r="D9" s="51"/>
      <c r="E9" s="50"/>
      <c r="F9" s="50"/>
      <c r="G9" s="50"/>
      <c r="H9" s="50"/>
      <c r="I9" s="50"/>
    </row>
    <row r="10" spans="3:9" ht="12.75" customHeight="1" x14ac:dyDescent="0.2">
      <c r="C10" s="51"/>
      <c r="D10" s="51"/>
      <c r="E10" s="50"/>
      <c r="F10" s="50"/>
      <c r="G10" s="50"/>
      <c r="H10" s="50"/>
      <c r="I10" s="50"/>
    </row>
    <row r="11" spans="3:9" ht="12.75" customHeight="1" x14ac:dyDescent="0.2">
      <c r="C11" s="51"/>
      <c r="D11" s="51"/>
      <c r="E11" s="50"/>
      <c r="F11" s="50"/>
      <c r="G11" s="50"/>
      <c r="H11" s="50"/>
      <c r="I11" s="50"/>
    </row>
    <row r="12" spans="3:9" ht="12.75" customHeight="1" x14ac:dyDescent="0.2">
      <c r="C12" s="51"/>
      <c r="D12" s="51"/>
      <c r="E12" s="50"/>
      <c r="F12" s="50"/>
      <c r="G12" s="50"/>
      <c r="H12" s="50"/>
      <c r="I12" s="50"/>
    </row>
    <row r="13" spans="3:9" ht="12.75" customHeight="1" x14ac:dyDescent="0.2">
      <c r="C13" s="51"/>
      <c r="D13" s="51"/>
      <c r="E13" s="50"/>
      <c r="F13" s="50"/>
      <c r="G13" s="50"/>
      <c r="H13" s="50"/>
      <c r="I13" s="50"/>
    </row>
    <row r="14" spans="3:9" ht="12.75" customHeight="1" x14ac:dyDescent="0.2">
      <c r="C14" s="51"/>
      <c r="D14" s="51"/>
      <c r="E14" s="50"/>
      <c r="F14" s="50"/>
      <c r="G14" s="50"/>
      <c r="H14" s="50"/>
      <c r="I14" s="50"/>
    </row>
    <row r="15" spans="3:9" ht="12.75" customHeight="1" x14ac:dyDescent="0.2">
      <c r="C15" s="51"/>
      <c r="D15" s="51"/>
      <c r="E15" s="50"/>
      <c r="F15" s="50"/>
      <c r="G15" s="50"/>
      <c r="H15" s="50"/>
      <c r="I15" s="50"/>
    </row>
    <row r="16" spans="3:9" ht="12.75" customHeight="1" x14ac:dyDescent="0.2">
      <c r="C16" s="51"/>
      <c r="D16" s="51"/>
      <c r="E16" s="50"/>
      <c r="F16" s="50"/>
      <c r="G16" s="50"/>
      <c r="H16" s="50"/>
      <c r="I16" s="50"/>
    </row>
    <row r="17" spans="3:12" ht="12.75" customHeight="1" x14ac:dyDescent="0.2">
      <c r="C17" s="51"/>
      <c r="D17" s="51"/>
      <c r="E17" s="50"/>
      <c r="F17" s="50"/>
      <c r="G17" s="50"/>
      <c r="H17" s="50"/>
      <c r="I17" s="50"/>
    </row>
    <row r="18" spans="3:12" ht="12.75" customHeight="1" x14ac:dyDescent="0.2">
      <c r="C18" s="51"/>
      <c r="D18" s="51"/>
      <c r="E18" s="50"/>
      <c r="F18" s="50"/>
      <c r="G18" s="50"/>
      <c r="H18" s="50"/>
      <c r="I18" s="50"/>
    </row>
    <row r="19" spans="3:12" ht="12.75" customHeight="1" x14ac:dyDescent="0.2">
      <c r="C19" s="51"/>
      <c r="D19" s="51"/>
      <c r="E19" s="50"/>
      <c r="F19" s="50"/>
      <c r="G19" s="50"/>
      <c r="H19" s="50"/>
      <c r="I19" s="50"/>
    </row>
    <row r="20" spans="3:12" ht="12.75" customHeight="1" x14ac:dyDescent="0.2">
      <c r="C20" s="51"/>
      <c r="D20" s="51"/>
      <c r="E20" s="50"/>
      <c r="F20" s="50"/>
      <c r="G20" s="50"/>
      <c r="H20" s="50"/>
      <c r="I20" s="50"/>
    </row>
    <row r="21" spans="3:12" ht="14.25" x14ac:dyDescent="0.2">
      <c r="C21" s="49" t="s">
        <v>55</v>
      </c>
      <c r="D21" s="49"/>
      <c r="E21" s="49"/>
      <c r="F21" s="49"/>
      <c r="G21" s="49"/>
      <c r="H21" s="49"/>
      <c r="I21" s="49"/>
    </row>
    <row r="22" spans="3:12" x14ac:dyDescent="0.2">
      <c r="C22" s="48" t="s">
        <v>54</v>
      </c>
      <c r="D22" s="48"/>
      <c r="E22" s="48"/>
      <c r="F22" s="48"/>
      <c r="G22" s="48"/>
      <c r="H22" s="48"/>
      <c r="I22" s="48"/>
    </row>
    <row r="23" spans="3:12" x14ac:dyDescent="0.2">
      <c r="C23" s="48" t="s">
        <v>53</v>
      </c>
      <c r="D23" s="48"/>
      <c r="E23" s="48"/>
      <c r="F23" s="48"/>
      <c r="G23" s="48"/>
      <c r="H23" s="48"/>
      <c r="I23" s="48"/>
    </row>
    <row r="24" spans="3:12" ht="6" customHeight="1" thickBot="1" x14ac:dyDescent="0.25">
      <c r="C24" s="47"/>
      <c r="D24" s="47"/>
      <c r="E24" s="47"/>
      <c r="F24" s="47"/>
      <c r="G24" s="47"/>
      <c r="H24" s="47"/>
      <c r="I24" s="47"/>
    </row>
    <row r="25" spans="3:12" ht="56.25" customHeight="1" thickBot="1" x14ac:dyDescent="0.25">
      <c r="C25" s="33" t="s">
        <v>43</v>
      </c>
      <c r="D25" s="36" t="s">
        <v>42</v>
      </c>
      <c r="E25" s="35" t="s">
        <v>41</v>
      </c>
      <c r="F25" s="35" t="s">
        <v>40</v>
      </c>
      <c r="G25" s="35" t="s">
        <v>39</v>
      </c>
      <c r="H25" s="35" t="s">
        <v>38</v>
      </c>
      <c r="I25" s="36" t="s">
        <v>52</v>
      </c>
    </row>
    <row r="26" spans="3:12" ht="13.5" customHeight="1" thickBot="1" x14ac:dyDescent="0.25">
      <c r="C26" s="46" t="s">
        <v>51</v>
      </c>
      <c r="D26" s="45"/>
      <c r="E26" s="45"/>
      <c r="F26" s="45"/>
      <c r="G26" s="45"/>
      <c r="H26" s="45"/>
      <c r="I26" s="44"/>
    </row>
    <row r="27" spans="3:12" ht="13.5" customHeight="1" thickBot="1" x14ac:dyDescent="0.25">
      <c r="C27" s="19" t="s">
        <v>50</v>
      </c>
      <c r="D27" s="28">
        <v>0</v>
      </c>
      <c r="E27" s="27"/>
      <c r="F27" s="27"/>
      <c r="G27" s="27"/>
      <c r="H27" s="27">
        <f>D27+E27-F27</f>
        <v>0</v>
      </c>
      <c r="I27" s="43" t="s">
        <v>49</v>
      </c>
      <c r="K27" s="8">
        <v>20897.36</v>
      </c>
    </row>
    <row r="28" spans="3:12" ht="13.5" customHeight="1" thickBot="1" x14ac:dyDescent="0.25">
      <c r="C28" s="19" t="s">
        <v>48</v>
      </c>
      <c r="D28" s="28">
        <v>0</v>
      </c>
      <c r="E28" s="22"/>
      <c r="F28" s="22"/>
      <c r="G28" s="27"/>
      <c r="H28" s="27">
        <f>D28+E28-F28</f>
        <v>0</v>
      </c>
      <c r="I28" s="42"/>
      <c r="K28" s="8">
        <v>4586.08</v>
      </c>
    </row>
    <row r="29" spans="3:12" ht="13.5" customHeight="1" thickBot="1" x14ac:dyDescent="0.25">
      <c r="C29" s="19" t="s">
        <v>47</v>
      </c>
      <c r="D29" s="28">
        <v>0</v>
      </c>
      <c r="E29" s="22"/>
      <c r="F29" s="22"/>
      <c r="G29" s="27"/>
      <c r="H29" s="27">
        <f>D29+E29-F29</f>
        <v>0</v>
      </c>
      <c r="I29" s="42"/>
      <c r="K29" s="8">
        <v>2636.99</v>
      </c>
    </row>
    <row r="30" spans="3:12" ht="13.5" customHeight="1" thickBot="1" x14ac:dyDescent="0.25">
      <c r="C30" s="19" t="s">
        <v>46</v>
      </c>
      <c r="D30" s="23">
        <v>1.2278178473934531E-11</v>
      </c>
      <c r="E30" s="22"/>
      <c r="F30" s="22"/>
      <c r="G30" s="27"/>
      <c r="H30" s="27">
        <f>D30+E30-F30</f>
        <v>1.2278178473934531E-11</v>
      </c>
      <c r="I30" s="42"/>
      <c r="K30" s="41">
        <f>633.19+925.51</f>
        <v>1558.7</v>
      </c>
    </row>
    <row r="31" spans="3:12" ht="13.5" customHeight="1" thickBot="1" x14ac:dyDescent="0.25">
      <c r="C31" s="19" t="s">
        <v>45</v>
      </c>
      <c r="D31" s="40">
        <v>1195.03</v>
      </c>
      <c r="E31" s="22">
        <f>14777.23+5787.08+2211.42</f>
        <v>22775.729999999996</v>
      </c>
      <c r="F31" s="22">
        <f>5819.18+2223.69+16329.72-165.84</f>
        <v>24206.75</v>
      </c>
      <c r="G31" s="27">
        <f>+E31</f>
        <v>22775.729999999996</v>
      </c>
      <c r="H31" s="27">
        <f>D31+E31-F31</f>
        <v>-235.99000000000524</v>
      </c>
      <c r="I31" s="39"/>
      <c r="J31" s="8">
        <f>-3.57+91.48-2.12+35.88-0.83</f>
        <v>120.84000000000002</v>
      </c>
      <c r="K31" s="8">
        <f>105.91-11.58-3.57</f>
        <v>90.76</v>
      </c>
      <c r="L31" s="38">
        <f>+H31-K31</f>
        <v>-326.75000000000523</v>
      </c>
    </row>
    <row r="32" spans="3:12" ht="13.5" customHeight="1" thickBot="1" x14ac:dyDescent="0.25">
      <c r="C32" s="19" t="s">
        <v>21</v>
      </c>
      <c r="D32" s="18">
        <f>SUM(D27:D31)</f>
        <v>1195.0300000000123</v>
      </c>
      <c r="E32" s="18">
        <f>SUM(E27:E31)</f>
        <v>22775.729999999996</v>
      </c>
      <c r="F32" s="18">
        <f>SUM(F27:F31)</f>
        <v>24206.75</v>
      </c>
      <c r="G32" s="18">
        <f>SUM(G27:G31)</f>
        <v>22775.729999999996</v>
      </c>
      <c r="H32" s="18">
        <f>SUM(H27:H31)</f>
        <v>-235.98999999999296</v>
      </c>
      <c r="I32" s="19"/>
    </row>
    <row r="33" spans="3:11" ht="13.5" customHeight="1" thickBot="1" x14ac:dyDescent="0.25">
      <c r="C33" s="37" t="s">
        <v>44</v>
      </c>
      <c r="D33" s="37"/>
      <c r="E33" s="37"/>
      <c r="F33" s="37"/>
      <c r="G33" s="37"/>
      <c r="H33" s="37"/>
      <c r="I33" s="37"/>
    </row>
    <row r="34" spans="3:11" ht="51" customHeight="1" thickBot="1" x14ac:dyDescent="0.25">
      <c r="C34" s="25" t="s">
        <v>43</v>
      </c>
      <c r="D34" s="36" t="s">
        <v>42</v>
      </c>
      <c r="E34" s="35" t="s">
        <v>41</v>
      </c>
      <c r="F34" s="35" t="s">
        <v>40</v>
      </c>
      <c r="G34" s="35" t="s">
        <v>39</v>
      </c>
      <c r="H34" s="35" t="s">
        <v>38</v>
      </c>
      <c r="I34" s="34" t="s">
        <v>37</v>
      </c>
    </row>
    <row r="35" spans="3:11" ht="31.5" customHeight="1" thickBot="1" x14ac:dyDescent="0.25">
      <c r="C35" s="33" t="s">
        <v>36</v>
      </c>
      <c r="D35" s="32">
        <v>12431.660000000033</v>
      </c>
      <c r="E35" s="21">
        <v>159072</v>
      </c>
      <c r="F35" s="21">
        <v>159818.60999999999</v>
      </c>
      <c r="G35" s="21">
        <f>+E35</f>
        <v>159072</v>
      </c>
      <c r="H35" s="21">
        <f>D35+E35-F35</f>
        <v>11685.050000000047</v>
      </c>
      <c r="I35" s="31" t="s">
        <v>35</v>
      </c>
      <c r="J35" s="8">
        <f>3006.84-65.69-0.48-1.85</f>
        <v>2938.82</v>
      </c>
      <c r="K35" s="8">
        <f>79.52+8634.21+342.22</f>
        <v>9055.9499999999989</v>
      </c>
    </row>
    <row r="36" spans="3:11" ht="14.25" customHeight="1" thickBot="1" x14ac:dyDescent="0.25">
      <c r="C36" s="19" t="s">
        <v>34</v>
      </c>
      <c r="D36" s="28">
        <v>2766.0699999999997</v>
      </c>
      <c r="E36" s="27">
        <v>35393.879999999997</v>
      </c>
      <c r="F36" s="27">
        <v>35560</v>
      </c>
      <c r="G36" s="21">
        <v>5804.26</v>
      </c>
      <c r="H36" s="21">
        <f>D36+E36-F36</f>
        <v>2599.9499999999971</v>
      </c>
      <c r="I36" s="30"/>
    </row>
    <row r="37" spans="3:11" ht="13.5" customHeight="1" thickBot="1" x14ac:dyDescent="0.25">
      <c r="C37" s="25" t="s">
        <v>33</v>
      </c>
      <c r="D37" s="29">
        <v>0</v>
      </c>
      <c r="E37" s="27"/>
      <c r="F37" s="27"/>
      <c r="G37" s="21"/>
      <c r="H37" s="21">
        <f>D37+E37-F37</f>
        <v>0</v>
      </c>
      <c r="I37" s="24"/>
    </row>
    <row r="38" spans="3:11" ht="12.75" hidden="1" customHeight="1" thickBot="1" x14ac:dyDescent="0.25">
      <c r="C38" s="19" t="s">
        <v>32</v>
      </c>
      <c r="D38" s="28">
        <v>0</v>
      </c>
      <c r="E38" s="27"/>
      <c r="F38" s="27"/>
      <c r="G38" s="21"/>
      <c r="H38" s="21">
        <f>D38+E38-F38</f>
        <v>0</v>
      </c>
      <c r="I38" s="24" t="s">
        <v>31</v>
      </c>
    </row>
    <row r="39" spans="3:11" ht="30.75" customHeight="1" thickBot="1" x14ac:dyDescent="0.25">
      <c r="C39" s="19" t="s">
        <v>30</v>
      </c>
      <c r="D39" s="28">
        <v>-22.329999999996073</v>
      </c>
      <c r="E39" s="27"/>
      <c r="F39" s="27">
        <v>-22.33</v>
      </c>
      <c r="G39" s="21"/>
      <c r="H39" s="21">
        <f>D39+E39-F39</f>
        <v>3.9257486150745535E-12</v>
      </c>
      <c r="I39" s="20" t="s">
        <v>29</v>
      </c>
      <c r="J39" s="8">
        <f>678.05-14.82</f>
        <v>663.2299999999999</v>
      </c>
      <c r="K39" s="8">
        <v>1992.15</v>
      </c>
    </row>
    <row r="40" spans="3:11" ht="13.5" hidden="1" customHeight="1" thickBot="1" x14ac:dyDescent="0.25">
      <c r="C40" s="19" t="s">
        <v>28</v>
      </c>
      <c r="D40" s="26"/>
      <c r="E40" s="22"/>
      <c r="F40" s="22"/>
      <c r="G40" s="21"/>
      <c r="H40" s="22"/>
      <c r="I40" s="20" t="s">
        <v>27</v>
      </c>
    </row>
    <row r="41" spans="3:11" ht="13.5" customHeight="1" thickBot="1" x14ac:dyDescent="0.25">
      <c r="C41" s="25" t="s">
        <v>26</v>
      </c>
      <c r="D41" s="23">
        <v>-8.1854523159563541E-12</v>
      </c>
      <c r="E41" s="22"/>
      <c r="F41" s="22"/>
      <c r="G41" s="21">
        <f>+E41</f>
        <v>0</v>
      </c>
      <c r="H41" s="21">
        <f>+D41+E41-F41</f>
        <v>-8.1854523159563541E-12</v>
      </c>
      <c r="I41" s="24"/>
    </row>
    <row r="42" spans="3:11" ht="13.5" customHeight="1" thickBot="1" x14ac:dyDescent="0.25">
      <c r="C42" s="25" t="s">
        <v>25</v>
      </c>
      <c r="D42" s="23">
        <v>213.93000000000029</v>
      </c>
      <c r="E42" s="22">
        <f>2302.9+656.49</f>
        <v>2959.3900000000003</v>
      </c>
      <c r="F42" s="22">
        <f>2281.11+619.28</f>
        <v>2900.3900000000003</v>
      </c>
      <c r="G42" s="21">
        <f>+E42</f>
        <v>2959.3900000000003</v>
      </c>
      <c r="H42" s="21">
        <f>+D42+E42-F42</f>
        <v>272.93000000000029</v>
      </c>
      <c r="I42" s="24" t="s">
        <v>24</v>
      </c>
    </row>
    <row r="43" spans="3:11" ht="13.5" customHeight="1" thickBot="1" x14ac:dyDescent="0.25">
      <c r="C43" s="19" t="s">
        <v>23</v>
      </c>
      <c r="D43" s="23">
        <v>590.52999999999975</v>
      </c>
      <c r="E43" s="22">
        <v>7556.28</v>
      </c>
      <c r="F43" s="22">
        <v>7591.74</v>
      </c>
      <c r="G43" s="21">
        <v>11726.52</v>
      </c>
      <c r="H43" s="21">
        <f>+D43+E43-F43</f>
        <v>555.06999999999971</v>
      </c>
      <c r="I43" s="20" t="s">
        <v>22</v>
      </c>
    </row>
    <row r="44" spans="3:11" ht="13.5" customHeight="1" thickBot="1" x14ac:dyDescent="0.25">
      <c r="C44" s="19" t="s">
        <v>21</v>
      </c>
      <c r="D44" s="18">
        <f>SUM(D35:D43)</f>
        <v>15979.860000000026</v>
      </c>
      <c r="E44" s="18">
        <f>SUM(E35:E43)</f>
        <v>204981.55000000002</v>
      </c>
      <c r="F44" s="18">
        <f>SUM(F35:F43)</f>
        <v>205848.41</v>
      </c>
      <c r="G44" s="18">
        <f>SUM(G35:G43)</f>
        <v>179562.17</v>
      </c>
      <c r="H44" s="18">
        <f>SUM(H35:H43)</f>
        <v>15113.00000000004</v>
      </c>
      <c r="I44" s="17"/>
    </row>
    <row r="45" spans="3:11" ht="25.5" customHeight="1" x14ac:dyDescent="0.3">
      <c r="C45" s="16" t="s">
        <v>20</v>
      </c>
      <c r="D45" s="16"/>
      <c r="E45" s="16"/>
      <c r="F45" s="16"/>
      <c r="G45" s="16"/>
      <c r="H45" s="15">
        <f>+H32+H44</f>
        <v>14877.010000000048</v>
      </c>
    </row>
    <row r="46" spans="3:11" ht="15" x14ac:dyDescent="0.25">
      <c r="C46" s="13" t="s">
        <v>19</v>
      </c>
      <c r="D46" s="13"/>
    </row>
    <row r="47" spans="3:11" ht="14.25" customHeight="1" x14ac:dyDescent="0.2">
      <c r="C47" s="14" t="s">
        <v>18</v>
      </c>
    </row>
    <row r="48" spans="3:11" hidden="1" x14ac:dyDescent="0.2">
      <c r="C48" s="8"/>
      <c r="D48" s="8"/>
      <c r="E48" s="8"/>
      <c r="F48" s="8"/>
      <c r="G48" s="8"/>
      <c r="H48" s="8"/>
    </row>
    <row r="49" spans="3:8" ht="15" customHeight="1" x14ac:dyDescent="0.25">
      <c r="C49" s="13"/>
      <c r="D49" s="12"/>
      <c r="E49" s="12"/>
      <c r="F49" s="12"/>
    </row>
    <row r="50" spans="3:8" ht="12.75" hidden="1" customHeight="1" x14ac:dyDescent="0.2">
      <c r="D50" s="11">
        <f>+D35+D36+D37</f>
        <v>15197.730000000032</v>
      </c>
      <c r="E50" s="11">
        <f>+E35+E36+E37</f>
        <v>194465.88</v>
      </c>
      <c r="F50" s="11">
        <f>+F35+F36+F37</f>
        <v>195378.61</v>
      </c>
      <c r="G50" s="11">
        <f>+G35+G36+G37</f>
        <v>164876.26</v>
      </c>
      <c r="H50" s="11">
        <f>+H35+H36+H37</f>
        <v>14285.000000000044</v>
      </c>
    </row>
    <row r="51" spans="3:8" hidden="1" x14ac:dyDescent="0.2">
      <c r="D51" s="10"/>
      <c r="E51" s="10"/>
      <c r="F51" s="10"/>
      <c r="G51" s="10"/>
      <c r="H51" s="10">
        <f>2168.24+455.62+1992.58+9397.45+440.22+177.75+46.29</f>
        <v>14678.15</v>
      </c>
    </row>
    <row r="52" spans="3:8" x14ac:dyDescent="0.2">
      <c r="C52" s="9" t="s">
        <v>17</v>
      </c>
      <c r="E52" s="10">
        <f>+E44+E32</f>
        <v>227757.28000000003</v>
      </c>
      <c r="G52" s="10">
        <f>+G44+G32</f>
        <v>202337.90000000002</v>
      </c>
      <c r="H52" s="10"/>
    </row>
  </sheetData>
  <mergeCells count="8">
    <mergeCell ref="I35:I36"/>
    <mergeCell ref="C21:I21"/>
    <mergeCell ref="C22:I22"/>
    <mergeCell ref="C33:I33"/>
    <mergeCell ref="C26:I26"/>
    <mergeCell ref="C24:I24"/>
    <mergeCell ref="C23:I23"/>
    <mergeCell ref="I27:I31"/>
  </mergeCells>
  <pageMargins left="0.59055118110236227" right="0" top="0" bottom="0" header="0.51181102362204722" footer="0.51181102362204722"/>
  <pageSetup paperSize="9" scale="8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8D0C7D-D00D-469E-8194-356741770436}">
  <dimension ref="A13:I23"/>
  <sheetViews>
    <sheetView topLeftCell="A9" zoomScaleNormal="100" zoomScaleSheetLayoutView="120" workbookViewId="0">
      <selection activeCell="I20" sqref="I20"/>
    </sheetView>
  </sheetViews>
  <sheetFormatPr defaultRowHeight="15" x14ac:dyDescent="0.25"/>
  <cols>
    <col min="1" max="1" width="4.5703125" customWidth="1"/>
    <col min="2" max="2" width="12.42578125" customWidth="1"/>
    <col min="3" max="3" width="13.28515625" hidden="1" customWidth="1"/>
    <col min="4" max="4" width="12.140625" customWidth="1"/>
    <col min="5" max="5" width="13.5703125" customWidth="1"/>
    <col min="6" max="6" width="13.28515625" customWidth="1"/>
    <col min="7" max="7" width="14.28515625" customWidth="1"/>
    <col min="8" max="8" width="15.140625" customWidth="1"/>
    <col min="9" max="9" width="13.5703125" customWidth="1"/>
  </cols>
  <sheetData>
    <row r="13" spans="1:9" x14ac:dyDescent="0.25">
      <c r="A13" s="7" t="s">
        <v>16</v>
      </c>
      <c r="B13" s="7"/>
      <c r="C13" s="7"/>
      <c r="D13" s="7"/>
      <c r="E13" s="7"/>
      <c r="F13" s="7"/>
      <c r="G13" s="7"/>
      <c r="H13" s="7"/>
      <c r="I13" s="7"/>
    </row>
    <row r="14" spans="1:9" x14ac:dyDescent="0.25">
      <c r="A14" s="7" t="s">
        <v>15</v>
      </c>
      <c r="B14" s="7"/>
      <c r="C14" s="7"/>
      <c r="D14" s="7"/>
      <c r="E14" s="7"/>
      <c r="F14" s="7"/>
      <c r="G14" s="7"/>
      <c r="H14" s="7"/>
      <c r="I14" s="7"/>
    </row>
    <row r="15" spans="1:9" x14ac:dyDescent="0.25">
      <c r="A15" s="7" t="s">
        <v>14</v>
      </c>
      <c r="B15" s="7"/>
      <c r="C15" s="7"/>
      <c r="D15" s="7"/>
      <c r="E15" s="7"/>
      <c r="F15" s="7"/>
      <c r="G15" s="7"/>
      <c r="H15" s="7"/>
      <c r="I15" s="7"/>
    </row>
    <row r="16" spans="1:9" ht="60" x14ac:dyDescent="0.25">
      <c r="A16" s="6" t="s">
        <v>13</v>
      </c>
      <c r="B16" s="6" t="s">
        <v>12</v>
      </c>
      <c r="C16" s="6" t="s">
        <v>11</v>
      </c>
      <c r="D16" s="6" t="s">
        <v>10</v>
      </c>
      <c r="E16" s="6" t="s">
        <v>9</v>
      </c>
      <c r="F16" s="6" t="s">
        <v>8</v>
      </c>
      <c r="G16" s="6" t="s">
        <v>7</v>
      </c>
      <c r="H16" s="6" t="s">
        <v>6</v>
      </c>
      <c r="I16" s="6" t="s">
        <v>5</v>
      </c>
    </row>
    <row r="17" spans="1:9" x14ac:dyDescent="0.25">
      <c r="A17" s="5" t="s">
        <v>4</v>
      </c>
      <c r="B17" s="3">
        <v>228.04</v>
      </c>
      <c r="C17" s="3"/>
      <c r="D17" s="3">
        <v>35.39</v>
      </c>
      <c r="E17" s="3">
        <v>35.56</v>
      </c>
      <c r="F17" s="3"/>
      <c r="G17" s="4">
        <v>5.8042600000000002</v>
      </c>
      <c r="H17" s="3">
        <v>2.5999500000000002</v>
      </c>
      <c r="I17" s="2">
        <f>B17+D17+F17-G17</f>
        <v>257.62574000000001</v>
      </c>
    </row>
    <row r="19" spans="1:9" x14ac:dyDescent="0.25">
      <c r="A19" t="s">
        <v>3</v>
      </c>
    </row>
    <row r="20" spans="1:9" x14ac:dyDescent="0.25">
      <c r="A20" t="s">
        <v>2</v>
      </c>
    </row>
    <row r="21" spans="1:9" x14ac:dyDescent="0.25">
      <c r="A21" t="s">
        <v>1</v>
      </c>
    </row>
    <row r="22" spans="1:9" x14ac:dyDescent="0.25">
      <c r="A22" t="s">
        <v>0</v>
      </c>
    </row>
    <row r="23" spans="1:9" x14ac:dyDescent="0.25">
      <c r="H23" s="1"/>
    </row>
  </sheetData>
  <mergeCells count="3">
    <mergeCell ref="A13:I13"/>
    <mergeCell ref="A14:I14"/>
    <mergeCell ref="A15:I15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ЧР73</vt:lpstr>
      <vt:lpstr>ЧР 73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2022-03-02T08:57:26Z</dcterms:created>
  <dcterms:modified xsi:type="dcterms:W3CDTF">2022-03-19T18:38:19Z</dcterms:modified>
</cp:coreProperties>
</file>