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D07CA6CC-D055-4622-A092-85A5B064B19F}" xr6:coauthVersionLast="47" xr6:coauthVersionMax="47" xr10:uidLastSave="{00000000-0000-0000-0000-000000000000}"/>
  <bookViews>
    <workbookView xWindow="-120" yWindow="-120" windowWidth="20730" windowHeight="11310" xr2:uid="{27F63D48-0C1A-4D0F-82A3-B6E6C67018FB}"/>
  </bookViews>
  <sheets>
    <sheet name="Кленовая5 3" sheetId="2" r:id="rId1"/>
    <sheet name="Кленовая 5 3 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F24" i="2"/>
  <c r="H24" i="2"/>
  <c r="K24" i="2"/>
  <c r="H25" i="2"/>
  <c r="K25" i="2"/>
  <c r="H26" i="2"/>
  <c r="K26" i="2"/>
  <c r="F27" i="2"/>
  <c r="H27" i="2" s="1"/>
  <c r="H28" i="2" s="1"/>
  <c r="G27" i="2"/>
  <c r="K27" i="2"/>
  <c r="D28" i="2"/>
  <c r="E28" i="2"/>
  <c r="F28" i="2"/>
  <c r="G28" i="2"/>
  <c r="G31" i="2"/>
  <c r="H31" i="2"/>
  <c r="K31" i="2" s="1"/>
  <c r="J31" i="2"/>
  <c r="H32" i="2"/>
  <c r="H33" i="2"/>
  <c r="H34" i="2"/>
  <c r="H41" i="2" s="1"/>
  <c r="H35" i="2"/>
  <c r="J35" i="2"/>
  <c r="H36" i="2"/>
  <c r="H37" i="2"/>
  <c r="H38" i="2"/>
  <c r="E39" i="2"/>
  <c r="F39" i="2"/>
  <c r="G39" i="2"/>
  <c r="G41" i="2" s="1"/>
  <c r="G49" i="2" s="1"/>
  <c r="H39" i="2"/>
  <c r="H40" i="2"/>
  <c r="D41" i="2"/>
  <c r="E41" i="2"/>
  <c r="E49" i="2" s="1"/>
  <c r="F41" i="2"/>
  <c r="D48" i="2"/>
  <c r="E48" i="2"/>
  <c r="F48" i="2"/>
  <c r="G48" i="2"/>
  <c r="H48" i="2"/>
  <c r="H50" i="2"/>
  <c r="I17" i="1"/>
  <c r="H44" i="2" l="1"/>
</calcChain>
</file>

<file path=xl/sharedStrings.xml><?xml version="1.0" encoding="utf-8"?>
<sst xmlns="http://schemas.openxmlformats.org/spreadsheetml/2006/main" count="70" uniqueCount="63">
  <si>
    <t>Ремонт бетонных площадок - 99.79 т.р.</t>
  </si>
  <si>
    <t>Герметизация стыков стеновых панелей - 29.25 т.р.</t>
  </si>
  <si>
    <t>Производство работ по неисправности в системе освещения общедомовых помещений - 0.50 т.р.</t>
  </si>
  <si>
    <t>Расходный материал - 0.20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</si>
  <si>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129</t>
    </r>
    <r>
      <rPr>
        <b/>
        <sz val="11"/>
        <color indexed="8"/>
        <rFont val="Calibri"/>
        <family val="2"/>
        <charset val="204"/>
      </rPr>
      <t>.74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</si>
  <si>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</si>
  <si>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</si>
  <si>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</si>
  <si>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</si>
  <si>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</si>
  <si>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</si>
  <si>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</si>
  <si>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</si>
  <si>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</si>
  <si>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</si>
  <si>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5/3 по ул. Кленовая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</si>
  <si>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</si>
  <si>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</si>
  <si>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</si>
  <si>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</si>
  <si>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</si>
  <si>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</si>
  <si>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</si>
  <si>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</si>
  <si>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</si>
  <si>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</si>
  <si>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</si>
  <si>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</si>
  <si>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</si>
  <si>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</si>
  <si>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</si>
  <si>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</si>
  <si>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</si>
  <si>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</si>
  <si>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</si>
  <si>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</si>
  <si>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</si>
  <si>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</si>
  <si>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</si>
  <si>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</si>
  <si>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</si>
  <si>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Н/2009-78 от 01.04.2009г.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</si>
  <si>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</si>
  <si>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</si>
  <si>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</si>
  <si>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</si>
  <si>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</si>
  <si>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</si>
  <si>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</si>
  <si>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</si>
  <si>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</si>
  <si>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</si>
  <si>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</si>
  <si>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</si>
  <si>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</si>
  <si>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</si>
  <si>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</si>
  <si>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</si>
  <si>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</si>
  <si>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5/3 по ул. Кленовая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</si>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</sst>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4" fillId="0" borderId="0" xfId="1" applyFont="1"/>
    <xf numFmtId="4" fontId="4" fillId="0" borderId="0" xfId="1" applyNumberFormat="1" applyFont="1"/>
    <xf numFmtId="0" fontId="5" fillId="0" borderId="0" xfId="1" applyFont="1"/>
    <xf numFmtId="0" fontId="6" fillId="0" borderId="0" xfId="1" applyFont="1"/>
    <xf numFmtId="4" fontId="7" fillId="0" borderId="0" xfId="1" applyNumberFormat="1" applyFont="1"/>
    <xf numFmtId="0" fontId="8" fillId="0" borderId="0" xfId="1" applyFont="1"/>
    <xf numFmtId="0" fontId="4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4" fontId="9" fillId="0" borderId="4" xfId="1" applyNumberFormat="1" applyFont="1" applyBorder="1" applyAlignment="1">
      <alignment vertical="top" wrapText="1"/>
    </xf>
    <xf numFmtId="0" fontId="9" fillId="0" borderId="5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" fontId="10" fillId="0" borderId="6" xfId="1" applyNumberFormat="1" applyFont="1" applyBorder="1" applyAlignment="1">
      <alignment vertical="top" wrapText="1"/>
    </xf>
    <xf numFmtId="4" fontId="4" fillId="0" borderId="4" xfId="1" applyNumberFormat="1" applyFont="1" applyBorder="1" applyAlignment="1">
      <alignment vertical="top" wrapText="1"/>
    </xf>
    <xf numFmtId="4" fontId="4" fillId="0" borderId="4" xfId="1" applyNumberFormat="1" applyFont="1" applyBorder="1" applyAlignment="1">
      <alignment horizontal="right" vertical="top" wrapText="1"/>
    </xf>
    <xf numFmtId="0" fontId="11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4" fontId="10" fillId="0" borderId="4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center" wrapText="1"/>
    </xf>
    <xf numFmtId="4" fontId="3" fillId="0" borderId="0" xfId="1" applyNumberFormat="1"/>
    <xf numFmtId="0" fontId="5" fillId="0" borderId="7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2" fontId="3" fillId="0" borderId="0" xfId="1" applyNumberFormat="1"/>
    <xf numFmtId="0" fontId="4" fillId="0" borderId="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9" fillId="0" borderId="0" xfId="1" applyFont="1" applyAlignment="1">
      <alignment horizontal="center"/>
    </xf>
    <xf numFmtId="0" fontId="17" fillId="0" borderId="6" xfId="1" applyFont="1" applyBorder="1"/>
    <xf numFmtId="0" fontId="17" fillId="0" borderId="9" xfId="1" applyFont="1" applyBorder="1"/>
    <xf numFmtId="0" fontId="9" fillId="0" borderId="9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2D6FD319-9C7E-4F7C-BDC2-4DE62607C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1FF4-B3B8-49ED-AA6A-8B318B18A977}">
  <dimension ref="A1:K50"/>
  <sheetViews>
    <sheetView tabSelected="1" topLeftCell="C27" zoomScaleNormal="100" workbookViewId="0">
      <selection activeCell="E49" sqref="E49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85546875" style="8" customWidth="1"/>
    <col min="4" max="4" width="13.140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42578125" style="8" customWidth="1"/>
    <col min="9" max="9" width="24.7109375" style="8" customWidth="1"/>
    <col min="10" max="11" width="0" style="7" hidden="1" customWidth="1"/>
    <col min="12" max="16384" width="9.140625" style="7"/>
  </cols>
  <sheetData>
    <row r="1" spans="3:9" ht="12.75" hidden="1" customHeight="1" x14ac:dyDescent="0.2">
      <c r="C1" s="50"/>
      <c r="D1" s="50"/>
      <c r="E1" s="50"/>
      <c r="F1" s="50"/>
      <c r="G1" s="50"/>
      <c r="H1" s="50"/>
      <c r="I1" s="50"/>
    </row>
    <row r="2" spans="3:9" ht="13.5" hidden="1" customHeight="1" thickBot="1" x14ac:dyDescent="0.25">
      <c r="C2" s="50"/>
      <c r="D2" s="50"/>
      <c r="E2" s="50" t="s">
        <v>62</v>
      </c>
      <c r="F2" s="50"/>
      <c r="G2" s="50"/>
      <c r="H2" s="50"/>
      <c r="I2" s="50"/>
    </row>
    <row r="3" spans="3:9" ht="13.5" hidden="1" customHeight="1" thickBot="1" x14ac:dyDescent="0.25">
      <c r="C3" s="55"/>
      <c r="D3" s="54"/>
      <c r="E3" s="53"/>
      <c r="F3" s="53"/>
      <c r="G3" s="53"/>
      <c r="H3" s="53"/>
      <c r="I3" s="52"/>
    </row>
    <row r="4" spans="3:9" ht="12.75" hidden="1" customHeight="1" x14ac:dyDescent="0.2">
      <c r="C4" s="51"/>
      <c r="D4" s="51"/>
      <c r="E4" s="50"/>
      <c r="F4" s="50"/>
      <c r="G4" s="50"/>
      <c r="H4" s="50"/>
      <c r="I4" s="50"/>
    </row>
    <row r="5" spans="3:9" ht="12.75" customHeight="1" x14ac:dyDescent="0.2">
      <c r="C5" s="51"/>
      <c r="D5" s="51"/>
      <c r="E5" s="50"/>
      <c r="F5" s="50"/>
      <c r="G5" s="50"/>
      <c r="H5" s="50"/>
      <c r="I5" s="50"/>
    </row>
    <row r="6" spans="3:9" ht="12.75" customHeight="1" x14ac:dyDescent="0.2">
      <c r="C6" s="51"/>
      <c r="D6" s="51"/>
      <c r="E6" s="50"/>
      <c r="F6" s="50"/>
      <c r="G6" s="50"/>
      <c r="H6" s="50"/>
      <c r="I6" s="50"/>
    </row>
    <row r="7" spans="3:9" ht="12.75" customHeight="1" x14ac:dyDescent="0.2">
      <c r="C7" s="51"/>
      <c r="D7" s="51"/>
      <c r="E7" s="50"/>
      <c r="F7" s="50"/>
      <c r="G7" s="50"/>
      <c r="H7" s="50"/>
      <c r="I7" s="50"/>
    </row>
    <row r="8" spans="3:9" ht="12.75" customHeight="1" x14ac:dyDescent="0.2">
      <c r="C8" s="51"/>
      <c r="D8" s="51"/>
      <c r="E8" s="50"/>
      <c r="F8" s="50"/>
      <c r="G8" s="50"/>
      <c r="H8" s="50"/>
      <c r="I8" s="50"/>
    </row>
    <row r="9" spans="3:9" ht="12.75" customHeight="1" x14ac:dyDescent="0.2">
      <c r="C9" s="51"/>
      <c r="D9" s="51"/>
      <c r="E9" s="50"/>
      <c r="F9" s="50"/>
      <c r="G9" s="50"/>
      <c r="H9" s="50"/>
      <c r="I9" s="50"/>
    </row>
    <row r="10" spans="3:9" ht="12.75" customHeight="1" x14ac:dyDescent="0.2">
      <c r="C10" s="51"/>
      <c r="D10" s="51"/>
      <c r="E10" s="50"/>
      <c r="F10" s="50"/>
      <c r="G10" s="50"/>
      <c r="H10" s="50"/>
      <c r="I10" s="50"/>
    </row>
    <row r="11" spans="3:9" ht="12.75" customHeight="1" x14ac:dyDescent="0.2">
      <c r="C11" s="51"/>
      <c r="D11" s="51"/>
      <c r="E11" s="50"/>
      <c r="F11" s="50"/>
      <c r="G11" s="50"/>
      <c r="H11" s="50"/>
      <c r="I11" s="50"/>
    </row>
    <row r="12" spans="3:9" ht="27" customHeight="1" x14ac:dyDescent="0.2">
      <c r="C12" s="51"/>
      <c r="D12" s="51"/>
      <c r="E12" s="50"/>
      <c r="F12" s="50"/>
      <c r="G12" s="50"/>
      <c r="H12" s="50"/>
      <c r="I12" s="50"/>
    </row>
    <row r="13" spans="3:9" ht="12.75" customHeight="1" x14ac:dyDescent="0.2">
      <c r="C13" s="51"/>
      <c r="D13" s="51"/>
      <c r="E13" s="50"/>
      <c r="F13" s="50"/>
      <c r="G13" s="50"/>
      <c r="H13" s="50"/>
      <c r="I13" s="50"/>
    </row>
    <row r="14" spans="3:9" ht="12.75" customHeight="1" x14ac:dyDescent="0.2">
      <c r="C14" s="51"/>
      <c r="D14" s="51"/>
      <c r="E14" s="50"/>
      <c r="F14" s="50"/>
      <c r="G14" s="50"/>
      <c r="H14" s="50"/>
      <c r="I14" s="50"/>
    </row>
    <row r="15" spans="3:9" ht="12.75" customHeight="1" x14ac:dyDescent="0.2">
      <c r="C15" s="51"/>
      <c r="D15" s="51"/>
      <c r="E15" s="50"/>
      <c r="F15" s="50"/>
      <c r="G15" s="50"/>
      <c r="H15" s="50"/>
      <c r="I15" s="50"/>
    </row>
    <row r="16" spans="3:9" ht="12.75" customHeight="1" x14ac:dyDescent="0.2">
      <c r="C16" s="51"/>
      <c r="D16" s="51"/>
      <c r="E16" s="50"/>
      <c r="F16" s="50"/>
      <c r="G16" s="50"/>
      <c r="H16" s="50"/>
      <c r="I16" s="50"/>
    </row>
    <row r="17" spans="3:11" ht="14.25" x14ac:dyDescent="0.2">
      <c r="C17" s="49" t="s">
        <v>61</v>
      </c>
      <c r="D17" s="49"/>
      <c r="E17" s="49"/>
      <c r="F17" s="49"/>
      <c r="G17" s="49"/>
      <c r="H17" s="49"/>
      <c r="I17" s="49"/>
    </row>
    <row r="18" spans="3:11" x14ac:dyDescent="0.2">
      <c r="C18" s="48" t="s">
        <v>60</v>
      </c>
      <c r="D18" s="48"/>
      <c r="E18" s="48"/>
      <c r="F18" s="48"/>
      <c r="G18" s="48"/>
      <c r="H18" s="48"/>
      <c r="I18" s="48"/>
    </row>
    <row r="19" spans="3:11" x14ac:dyDescent="0.2">
      <c r="C19" s="48" t="s">
        <v>59</v>
      </c>
      <c r="D19" s="48"/>
      <c r="E19" s="48"/>
      <c r="F19" s="48"/>
      <c r="G19" s="48"/>
      <c r="H19" s="48"/>
      <c r="I19" s="48"/>
    </row>
    <row r="20" spans="3:11" ht="6" customHeight="1" thickBot="1" x14ac:dyDescent="0.25">
      <c r="C20" s="47"/>
      <c r="D20" s="47"/>
      <c r="E20" s="47"/>
      <c r="F20" s="47"/>
      <c r="G20" s="47"/>
      <c r="H20" s="47"/>
      <c r="I20" s="47"/>
    </row>
    <row r="21" spans="3:11" ht="50.25" customHeight="1" thickBot="1" x14ac:dyDescent="0.25">
      <c r="C21" s="34" t="s">
        <v>49</v>
      </c>
      <c r="D21" s="37" t="s">
        <v>48</v>
      </c>
      <c r="E21" s="36" t="s">
        <v>47</v>
      </c>
      <c r="F21" s="36" t="s">
        <v>46</v>
      </c>
      <c r="G21" s="36" t="s">
        <v>45</v>
      </c>
      <c r="H21" s="36" t="s">
        <v>44</v>
      </c>
      <c r="I21" s="37" t="s">
        <v>58</v>
      </c>
    </row>
    <row r="22" spans="3:11" ht="13.5" customHeight="1" thickBot="1" x14ac:dyDescent="0.25">
      <c r="C22" s="46" t="s">
        <v>57</v>
      </c>
      <c r="D22" s="45"/>
      <c r="E22" s="45"/>
      <c r="F22" s="45"/>
      <c r="G22" s="45"/>
      <c r="H22" s="45"/>
      <c r="I22" s="44"/>
    </row>
    <row r="23" spans="3:11" ht="13.5" customHeight="1" thickBot="1" x14ac:dyDescent="0.25">
      <c r="C23" s="20" t="s">
        <v>56</v>
      </c>
      <c r="D23" s="24">
        <v>1228.7199999999903</v>
      </c>
      <c r="E23" s="28"/>
      <c r="F23" s="28">
        <v>0.4</v>
      </c>
      <c r="G23" s="28"/>
      <c r="H23" s="28">
        <f>+D23+E23-F23</f>
        <v>1228.3199999999902</v>
      </c>
      <c r="I23" s="43" t="s">
        <v>55</v>
      </c>
      <c r="K23" s="42">
        <v>36149.199999999997</v>
      </c>
    </row>
    <row r="24" spans="3:11" ht="13.5" customHeight="1" thickBot="1" x14ac:dyDescent="0.25">
      <c r="C24" s="20" t="s">
        <v>54</v>
      </c>
      <c r="D24" s="24">
        <v>1397.9000000000324</v>
      </c>
      <c r="E24" s="23"/>
      <c r="F24" s="23">
        <f>0.31+0.13+0.02</f>
        <v>0.46</v>
      </c>
      <c r="G24" s="28"/>
      <c r="H24" s="28">
        <f>+D24+E24-F24</f>
        <v>1397.4400000000323</v>
      </c>
      <c r="I24" s="41"/>
      <c r="K24" s="7">
        <f>6697.13-701.37</f>
        <v>5995.76</v>
      </c>
    </row>
    <row r="25" spans="3:11" ht="13.5" customHeight="1" thickBot="1" x14ac:dyDescent="0.25">
      <c r="C25" s="20" t="s">
        <v>53</v>
      </c>
      <c r="D25" s="24">
        <v>1201.1000000000131</v>
      </c>
      <c r="E25" s="23"/>
      <c r="F25" s="23">
        <v>0.39</v>
      </c>
      <c r="G25" s="28"/>
      <c r="H25" s="28">
        <f>+D25+E25-F25</f>
        <v>1200.710000000013</v>
      </c>
      <c r="I25" s="41"/>
      <c r="K25" s="7">
        <f>3769-154.78</f>
        <v>3614.22</v>
      </c>
    </row>
    <row r="26" spans="3:11" ht="13.5" customHeight="1" thickBot="1" x14ac:dyDescent="0.25">
      <c r="C26" s="20" t="s">
        <v>52</v>
      </c>
      <c r="D26" s="24">
        <v>771.0900000000056</v>
      </c>
      <c r="E26" s="23"/>
      <c r="F26" s="23">
        <v>0.25</v>
      </c>
      <c r="G26" s="28"/>
      <c r="H26" s="28">
        <f>+D26+E26-F26</f>
        <v>770.8400000000056</v>
      </c>
      <c r="I26" s="41"/>
      <c r="K26" s="7">
        <f>924.64-96.84+1322.83-54.32</f>
        <v>2096.31</v>
      </c>
    </row>
    <row r="27" spans="3:11" ht="13.5" customHeight="1" thickBot="1" x14ac:dyDescent="0.25">
      <c r="C27" s="20" t="s">
        <v>51</v>
      </c>
      <c r="D27" s="24">
        <v>345.83</v>
      </c>
      <c r="E27" s="23"/>
      <c r="F27" s="23">
        <f>23.33-164.08+96.13-74.09-125.16</f>
        <v>-243.87</v>
      </c>
      <c r="G27" s="28">
        <f>+E27</f>
        <v>0</v>
      </c>
      <c r="H27" s="28">
        <f>+D27+E27-F27</f>
        <v>589.70000000000005</v>
      </c>
      <c r="I27" s="40"/>
      <c r="K27" s="7">
        <f>159.11+418.83</f>
        <v>577.94000000000005</v>
      </c>
    </row>
    <row r="28" spans="3:11" ht="13.5" customHeight="1" thickBot="1" x14ac:dyDescent="0.25">
      <c r="C28" s="20" t="s">
        <v>26</v>
      </c>
      <c r="D28" s="19">
        <f>SUM(D23:D27)</f>
        <v>4944.6400000000413</v>
      </c>
      <c r="E28" s="19">
        <f>SUM(E23:E27)</f>
        <v>0</v>
      </c>
      <c r="F28" s="19">
        <f>SUM(F23:F27)</f>
        <v>-242.37</v>
      </c>
      <c r="G28" s="19">
        <f>SUM(G23:G27)</f>
        <v>0</v>
      </c>
      <c r="H28" s="19">
        <f>SUM(H23:H27)</f>
        <v>5187.0100000000411</v>
      </c>
      <c r="I28" s="39"/>
    </row>
    <row r="29" spans="3:11" ht="13.5" customHeight="1" thickBot="1" x14ac:dyDescent="0.25">
      <c r="C29" s="38" t="s">
        <v>50</v>
      </c>
      <c r="D29" s="38"/>
      <c r="E29" s="38"/>
      <c r="F29" s="38"/>
      <c r="G29" s="38"/>
      <c r="H29" s="38"/>
      <c r="I29" s="38"/>
    </row>
    <row r="30" spans="3:11" ht="52.5" customHeight="1" thickBot="1" x14ac:dyDescent="0.25">
      <c r="C30" s="26" t="s">
        <v>49</v>
      </c>
      <c r="D30" s="37" t="s">
        <v>48</v>
      </c>
      <c r="E30" s="36" t="s">
        <v>47</v>
      </c>
      <c r="F30" s="36" t="s">
        <v>46</v>
      </c>
      <c r="G30" s="36" t="s">
        <v>45</v>
      </c>
      <c r="H30" s="36" t="s">
        <v>44</v>
      </c>
      <c r="I30" s="35" t="s">
        <v>43</v>
      </c>
    </row>
    <row r="31" spans="3:11" ht="21" customHeight="1" thickBot="1" x14ac:dyDescent="0.25">
      <c r="C31" s="34" t="s">
        <v>42</v>
      </c>
      <c r="D31" s="33">
        <v>53295.560000000056</v>
      </c>
      <c r="E31" s="22">
        <v>277893.36</v>
      </c>
      <c r="F31" s="22">
        <v>275751.93</v>
      </c>
      <c r="G31" s="22">
        <f>+E31</f>
        <v>277893.36</v>
      </c>
      <c r="H31" s="22">
        <f>+D31+E31-F31</f>
        <v>55436.990000000049</v>
      </c>
      <c r="I31" s="32" t="s">
        <v>41</v>
      </c>
      <c r="J31" s="31">
        <f>10832.05-0.2-D31</f>
        <v>-42463.710000000057</v>
      </c>
      <c r="K31" s="31">
        <f>13850.1+238.08+62.19-H31</f>
        <v>-41286.620000000046</v>
      </c>
    </row>
    <row r="32" spans="3:11" ht="14.25" customHeight="1" thickBot="1" x14ac:dyDescent="0.25">
      <c r="C32" s="20" t="s">
        <v>40</v>
      </c>
      <c r="D32" s="24">
        <v>11735.490000000013</v>
      </c>
      <c r="E32" s="28">
        <v>61677.36</v>
      </c>
      <c r="F32" s="28">
        <v>61202.01</v>
      </c>
      <c r="G32" s="22">
        <v>129739.72</v>
      </c>
      <c r="H32" s="22">
        <f>+D32+E32-F32</f>
        <v>12210.840000000004</v>
      </c>
      <c r="I32" s="30"/>
    </row>
    <row r="33" spans="3:11" ht="13.5" customHeight="1" thickBot="1" x14ac:dyDescent="0.25">
      <c r="C33" s="26" t="s">
        <v>39</v>
      </c>
      <c r="D33" s="29">
        <v>0</v>
      </c>
      <c r="E33" s="28"/>
      <c r="F33" s="28"/>
      <c r="G33" s="22"/>
      <c r="H33" s="22">
        <f>+D33+E33-F33</f>
        <v>0</v>
      </c>
      <c r="I33" s="18"/>
    </row>
    <row r="34" spans="3:11" ht="12.75" hidden="1" customHeight="1" thickBot="1" x14ac:dyDescent="0.25">
      <c r="C34" s="20" t="s">
        <v>38</v>
      </c>
      <c r="D34" s="24">
        <v>0</v>
      </c>
      <c r="E34" s="28"/>
      <c r="F34" s="28"/>
      <c r="G34" s="22"/>
      <c r="H34" s="22">
        <f>+D34+E34-F34</f>
        <v>0</v>
      </c>
      <c r="I34" s="25" t="s">
        <v>37</v>
      </c>
    </row>
    <row r="35" spans="3:11" ht="27.75" customHeight="1" thickBot="1" x14ac:dyDescent="0.25">
      <c r="C35" s="20" t="s">
        <v>36</v>
      </c>
      <c r="D35" s="24">
        <v>2744.5599999999858</v>
      </c>
      <c r="E35" s="28"/>
      <c r="F35" s="28">
        <v>0.5</v>
      </c>
      <c r="G35" s="22"/>
      <c r="H35" s="22">
        <f>+D35+E35-F35</f>
        <v>2744.0599999999858</v>
      </c>
      <c r="I35" s="21" t="s">
        <v>35</v>
      </c>
      <c r="J35" s="7">
        <f>2436.53-0.04</f>
        <v>2436.4900000000002</v>
      </c>
      <c r="K35" s="7">
        <v>3188.13</v>
      </c>
    </row>
    <row r="36" spans="3:11" ht="28.5" customHeight="1" thickBot="1" x14ac:dyDescent="0.25">
      <c r="C36" s="20" t="s">
        <v>34</v>
      </c>
      <c r="D36" s="24">
        <v>394.2800000000002</v>
      </c>
      <c r="E36" s="27">
        <v>2079.36</v>
      </c>
      <c r="F36" s="27">
        <v>2063.3000000000002</v>
      </c>
      <c r="G36" s="22">
        <v>1650</v>
      </c>
      <c r="H36" s="22">
        <f>+D36+E36-F36</f>
        <v>410.34000000000015</v>
      </c>
      <c r="I36" s="21" t="s">
        <v>33</v>
      </c>
    </row>
    <row r="37" spans="3:11" ht="13.5" customHeight="1" thickBot="1" x14ac:dyDescent="0.25">
      <c r="C37" s="26" t="s">
        <v>32</v>
      </c>
      <c r="D37" s="24">
        <v>534.7599999999984</v>
      </c>
      <c r="E37" s="23"/>
      <c r="F37" s="23">
        <v>0.18</v>
      </c>
      <c r="G37" s="22"/>
      <c r="H37" s="22">
        <f>+D37+E37-F37</f>
        <v>534.57999999999845</v>
      </c>
      <c r="I37" s="25"/>
    </row>
    <row r="38" spans="3:11" ht="13.5" customHeight="1" thickBot="1" x14ac:dyDescent="0.25">
      <c r="C38" s="26" t="s">
        <v>31</v>
      </c>
      <c r="D38" s="24">
        <v>-240.42000000000155</v>
      </c>
      <c r="E38" s="23"/>
      <c r="F38" s="23">
        <v>-240.42</v>
      </c>
      <c r="G38" s="22"/>
      <c r="H38" s="22">
        <f>+D38+E38-F38</f>
        <v>-1.5631940186722204E-12</v>
      </c>
      <c r="I38" s="25"/>
    </row>
    <row r="39" spans="3:11" ht="13.5" customHeight="1" thickBot="1" x14ac:dyDescent="0.25">
      <c r="C39" s="26" t="s">
        <v>30</v>
      </c>
      <c r="D39" s="24">
        <v>806.48000000000047</v>
      </c>
      <c r="E39" s="23">
        <f>2356.57+758.37</f>
        <v>3114.94</v>
      </c>
      <c r="F39" s="23">
        <f>2440.12+782.16</f>
        <v>3222.2799999999997</v>
      </c>
      <c r="G39" s="22">
        <f>+E39</f>
        <v>3114.94</v>
      </c>
      <c r="H39" s="22">
        <f>+D39+E39-F39</f>
        <v>699.14000000000078</v>
      </c>
      <c r="I39" s="25" t="s">
        <v>29</v>
      </c>
    </row>
    <row r="40" spans="3:11" ht="13.5" customHeight="1" thickBot="1" x14ac:dyDescent="0.25">
      <c r="C40" s="20" t="s">
        <v>28</v>
      </c>
      <c r="D40" s="24">
        <v>1647.7699999999995</v>
      </c>
      <c r="E40" s="23">
        <v>8593.2000000000007</v>
      </c>
      <c r="F40" s="23">
        <v>8527.0400000000009</v>
      </c>
      <c r="G40" s="22">
        <v>11267.52</v>
      </c>
      <c r="H40" s="22">
        <f>+D40+E40-F40</f>
        <v>1713.9300000000003</v>
      </c>
      <c r="I40" s="21" t="s">
        <v>27</v>
      </c>
    </row>
    <row r="41" spans="3:11" ht="13.5" customHeight="1" thickBot="1" x14ac:dyDescent="0.25">
      <c r="C41" s="20" t="s">
        <v>26</v>
      </c>
      <c r="D41" s="19">
        <f>SUM(D31:D40)</f>
        <v>70918.480000000054</v>
      </c>
      <c r="E41" s="19">
        <f>SUM(E31:E40)</f>
        <v>353358.22</v>
      </c>
      <c r="F41" s="19">
        <f>SUM(F31:F40)</f>
        <v>350526.82</v>
      </c>
      <c r="G41" s="19">
        <f>SUM(G31:G40)</f>
        <v>423665.54</v>
      </c>
      <c r="H41" s="19">
        <f>SUM(H31:H40)</f>
        <v>73749.880000000034</v>
      </c>
      <c r="I41" s="18"/>
    </row>
    <row r="42" spans="3:11" ht="13.5" customHeight="1" thickBot="1" x14ac:dyDescent="0.25">
      <c r="C42" s="17" t="s">
        <v>25</v>
      </c>
      <c r="D42" s="17"/>
      <c r="E42" s="17"/>
      <c r="F42" s="17"/>
      <c r="G42" s="17"/>
      <c r="H42" s="17"/>
      <c r="I42" s="17"/>
    </row>
    <row r="43" spans="3:11" ht="37.5" customHeight="1" thickBot="1" x14ac:dyDescent="0.25">
      <c r="C43" s="16" t="s">
        <v>24</v>
      </c>
      <c r="D43" s="15" t="s">
        <v>23</v>
      </c>
      <c r="E43" s="15"/>
      <c r="F43" s="15"/>
      <c r="G43" s="15"/>
      <c r="H43" s="15"/>
      <c r="I43" s="14" t="s">
        <v>22</v>
      </c>
    </row>
    <row r="44" spans="3:11" ht="21" customHeight="1" x14ac:dyDescent="0.3">
      <c r="C44" s="13" t="s">
        <v>21</v>
      </c>
      <c r="D44" s="13"/>
      <c r="E44" s="13"/>
      <c r="F44" s="13"/>
      <c r="G44" s="13"/>
      <c r="H44" s="12">
        <f>+H28+H41</f>
        <v>78936.890000000072</v>
      </c>
    </row>
    <row r="45" spans="3:11" ht="15" hidden="1" x14ac:dyDescent="0.25">
      <c r="C45" s="11" t="s">
        <v>20</v>
      </c>
      <c r="D45" s="11"/>
    </row>
    <row r="46" spans="3:11" ht="12.75" hidden="1" customHeight="1" x14ac:dyDescent="0.2">
      <c r="C46" s="10" t="s">
        <v>19</v>
      </c>
    </row>
    <row r="47" spans="3:11" ht="12.75" customHeight="1" x14ac:dyDescent="0.2"/>
    <row r="48" spans="3:11" hidden="1" x14ac:dyDescent="0.2">
      <c r="D48" s="9">
        <f>+D31+D32+D33+D36</f>
        <v>65425.330000000067</v>
      </c>
      <c r="E48" s="9">
        <f>+E31+E32+E33+E36</f>
        <v>341650.07999999996</v>
      </c>
      <c r="F48" s="9">
        <f>+F31+F32+F33+F36</f>
        <v>339017.24</v>
      </c>
      <c r="G48" s="9">
        <f>+G31+G32+G33+G36</f>
        <v>409283.07999999996</v>
      </c>
      <c r="H48" s="9">
        <f>+H31+H32+H33+H36</f>
        <v>68058.170000000042</v>
      </c>
    </row>
    <row r="49" spans="3:8" x14ac:dyDescent="0.2">
      <c r="C49" s="8" t="s">
        <v>18</v>
      </c>
      <c r="D49" s="9"/>
      <c r="E49" s="9">
        <f>+E41+E28+23400</f>
        <v>376758.22</v>
      </c>
      <c r="F49" s="9"/>
      <c r="G49" s="9">
        <f>+G41+G28</f>
        <v>423665.54</v>
      </c>
    </row>
    <row r="50" spans="3:8" hidden="1" x14ac:dyDescent="0.2">
      <c r="H50" s="9">
        <f>5074.41+680.97+153.97-0.01-0.02+4663.12+22044.25+1145.35+327.45+78.67</f>
        <v>34168.159999999996</v>
      </c>
    </row>
  </sheetData>
  <mergeCells count="10">
    <mergeCell ref="D43:H43"/>
    <mergeCell ref="I23:I27"/>
    <mergeCell ref="C17:I17"/>
    <mergeCell ref="C18:I18"/>
    <mergeCell ref="C29:I29"/>
    <mergeCell ref="C22:I22"/>
    <mergeCell ref="C20:I20"/>
    <mergeCell ref="C19:I19"/>
    <mergeCell ref="I31:I32"/>
    <mergeCell ref="C42:I4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A6E76-178B-4052-8E1A-782B1DE237E5}">
  <dimension ref="A13:I23"/>
  <sheetViews>
    <sheetView topLeftCell="A10" zoomScaleNormal="100" zoomScaleSheetLayoutView="120" workbookViewId="0">
      <selection activeCell="H24" sqref="H2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6" t="s">
        <v>17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16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15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5" t="s">
        <v>14</v>
      </c>
      <c r="B16" s="5" t="s">
        <v>13</v>
      </c>
      <c r="C16" s="5" t="s">
        <v>12</v>
      </c>
      <c r="D16" s="5" t="s">
        <v>11</v>
      </c>
      <c r="E16" s="5" t="s">
        <v>10</v>
      </c>
      <c r="F16" s="5" t="s">
        <v>9</v>
      </c>
      <c r="G16" s="5" t="s">
        <v>8</v>
      </c>
      <c r="H16" s="5" t="s">
        <v>7</v>
      </c>
      <c r="I16" s="5" t="s">
        <v>6</v>
      </c>
    </row>
    <row r="17" spans="1:9" x14ac:dyDescent="0.25">
      <c r="A17" s="4" t="s">
        <v>5</v>
      </c>
      <c r="B17" s="3">
        <v>135.68</v>
      </c>
      <c r="C17" s="3"/>
      <c r="D17" s="3">
        <v>61.68</v>
      </c>
      <c r="E17" s="3">
        <v>61.2</v>
      </c>
      <c r="F17" s="3">
        <v>23.4</v>
      </c>
      <c r="G17" s="2">
        <v>129.73972000000001</v>
      </c>
      <c r="H17" s="1">
        <v>12.210839999999999</v>
      </c>
      <c r="I17" s="1">
        <f>B17+D17+F17-G17</f>
        <v>91.020280000000014</v>
      </c>
    </row>
    <row r="19" spans="1:9" x14ac:dyDescent="0.25">
      <c r="A19" t="s">
        <v>4</v>
      </c>
    </row>
    <row r="20" spans="1:9" x14ac:dyDescent="0.25">
      <c r="A20" t="s">
        <v>3</v>
      </c>
    </row>
    <row r="21" spans="1:9" x14ac:dyDescent="0.25">
      <c r="A21" t="s">
        <v>2</v>
      </c>
    </row>
    <row r="22" spans="1:9" x14ac:dyDescent="0.25">
      <c r="A22" t="s">
        <v>1</v>
      </c>
    </row>
    <row r="23" spans="1:9" x14ac:dyDescent="0.25">
      <c r="A23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3</vt:lpstr>
      <vt:lpstr>Кленовая 5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2022-03-02T11:01:15Z</dcterms:created>
  <dcterms:modified xsi:type="dcterms:W3CDTF">2022-03-19T18:10:19Z</dcterms:modified>
</cp:coreProperties>
</file>