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3FBFA26D-45E1-44FC-8A46-2E2404EC2D16}" xr6:coauthVersionLast="47" xr6:coauthVersionMax="47" xr10:uidLastSave="{00000000-0000-0000-0000-000000000000}"/>
  <bookViews>
    <workbookView xWindow="-120" yWindow="-120" windowWidth="20730" windowHeight="11310" xr2:uid="{C02E2591-EC6C-4D32-9821-FE49C92F4B06}"/>
  </bookViews>
  <sheets>
    <sheet name="Пограничная3 3" sheetId="2" r:id="rId1"/>
    <sheet name="Пограничная 3 3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K27" i="2"/>
  <c r="H28" i="2"/>
  <c r="H32" i="2" s="1"/>
  <c r="H46" i="2" s="1"/>
  <c r="K28" i="2"/>
  <c r="H29" i="2"/>
  <c r="K29" i="2"/>
  <c r="H30" i="2"/>
  <c r="K30" i="2"/>
  <c r="E31" i="2"/>
  <c r="F31" i="2"/>
  <c r="G31" i="2"/>
  <c r="G32" i="2" s="1"/>
  <c r="H31" i="2"/>
  <c r="K31" i="2"/>
  <c r="D32" i="2"/>
  <c r="E32" i="2"/>
  <c r="E52" i="2" s="1"/>
  <c r="F32" i="2"/>
  <c r="G35" i="2"/>
  <c r="G50" i="2" s="1"/>
  <c r="H35" i="2"/>
  <c r="J35" i="2"/>
  <c r="K35" i="2"/>
  <c r="H36" i="2"/>
  <c r="H43" i="2" s="1"/>
  <c r="J36" i="2"/>
  <c r="H37" i="2"/>
  <c r="H38" i="2"/>
  <c r="J38" i="2"/>
  <c r="K38" i="2"/>
  <c r="H39" i="2"/>
  <c r="J39" i="2"/>
  <c r="K39" i="2"/>
  <c r="H40" i="2"/>
  <c r="G41" i="2"/>
  <c r="H41" i="2"/>
  <c r="H42" i="2"/>
  <c r="J42" i="2"/>
  <c r="D43" i="2"/>
  <c r="E43" i="2"/>
  <c r="F43" i="2"/>
  <c r="D50" i="2"/>
  <c r="E50" i="2"/>
  <c r="F50" i="2"/>
  <c r="H50" i="2"/>
  <c r="H51" i="2"/>
  <c r="I17" i="1"/>
  <c r="G43" i="2" l="1"/>
  <c r="G52" i="2" s="1"/>
</calcChain>
</file>

<file path=xl/sharedStrings.xml><?xml version="1.0" encoding="utf-8"?>
<sst xmlns="http://schemas.openxmlformats.org/spreadsheetml/2006/main" count="70" uniqueCount="61">
  <si>
    <t>Аварийное обслуживание - 0.39 т.р.</t>
  </si>
  <si>
    <t>Производство работ по неисправности в системе освещения общедомовых помещений - 0.54 т.р.</t>
  </si>
  <si>
    <t>Расходный материал - 0.26 т.р.</t>
  </si>
  <si>
    <t>Ремонт тепловых пунктов и систем теплопотребления. Установка иммитаторов в ИТП - 1.38 т.р.</t>
  </si>
  <si>
    <t>Ремонт систем ГВС, ХВс, ЦО - 0.78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</si>
  <si>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3.35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</si>
  <si>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</si>
  <si>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</si>
  <si>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</si>
  <si>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</si>
  <si>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</si>
  <si>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</si>
  <si>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</si>
  <si>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</si>
  <si>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</si>
  <si>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</si>
  <si>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3/3 по ул. Пограничная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</si>
  <si>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</si>
  <si>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</si>
  <si>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</si>
  <si>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</si>
  <si>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</si>
  <si>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</si>
  <si>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ПАО "Ростелеком"</t>
  </si>
  <si>
    <t xml:space="preserve">Поступило за размещение интернет оборудования 23400,00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</si>
  <si>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</si>
  <si>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</si>
  <si>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</si>
  <si>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</si>
  <si>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</si>
  <si>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</si>
  <si>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</si>
  <si>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</si>
  <si>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ТСЖ "Жилстрой-4"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</si>
  <si>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</si>
  <si>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</si>
  <si>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</si>
  <si>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</si>
  <si>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</si>
  <si>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Н/2011-95 от 01.01.2011г.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</si>
  <si>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</si>
  <si>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</si>
  <si>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</si>
  <si>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</si>
  <si>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</si>
  <si>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</si>
  <si>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</si>
  <si>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</si>
  <si>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</si>
  <si>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</si>
  <si>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</si>
  <si>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</si>
  <si>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</si>
  <si>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</si>
  <si>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</si>
  <si>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</si>
  <si>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</si>
  <si>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3/3  по ул. Пограничная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</si>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</sst>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1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2" fontId="5" fillId="0" borderId="4" xfId="1" applyNumberFormat="1" applyFont="1" applyBorder="1" applyAlignment="1">
      <alignment horizontal="right" vertical="top" wrapText="1"/>
    </xf>
    <xf numFmtId="0" fontId="12" fillId="0" borderId="4" xfId="1" applyFont="1" applyBorder="1" applyAlignment="1">
      <alignment horizontal="center"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13" fillId="0" borderId="5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10" fillId="0" borderId="9" xfId="1" applyFont="1" applyBorder="1" applyAlignment="1">
      <alignment horizontal="center"/>
    </xf>
    <xf numFmtId="0" fontId="1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1F977CEF-AC6F-4A50-B481-85ADDF78F3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ACA1-55D2-4808-B010-2F8869A8B056}">
  <dimension ref="A1:K52"/>
  <sheetViews>
    <sheetView tabSelected="1" topLeftCell="C38" workbookViewId="0">
      <selection activeCell="D45" sqref="D45:I45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7.42578125" style="10" customWidth="1"/>
    <col min="4" max="4" width="13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2.7109375" style="10" customWidth="1"/>
    <col min="9" max="9" width="22.7109375" style="10" customWidth="1"/>
    <col min="10" max="10" width="10.140625" style="9" hidden="1" customWidth="1"/>
    <col min="11" max="11" width="0" style="9" hidden="1" customWidth="1"/>
    <col min="12" max="16384" width="9.140625" style="9"/>
  </cols>
  <sheetData>
    <row r="1" spans="3:9" ht="12.75" hidden="1" customHeight="1" x14ac:dyDescent="0.2">
      <c r="C1" s="49"/>
      <c r="D1" s="49"/>
      <c r="E1" s="49"/>
      <c r="F1" s="49"/>
      <c r="G1" s="49"/>
      <c r="H1" s="49"/>
      <c r="I1" s="49"/>
    </row>
    <row r="2" spans="3:9" ht="13.5" hidden="1" customHeight="1" thickBot="1" x14ac:dyDescent="0.25">
      <c r="C2" s="49"/>
      <c r="D2" s="49"/>
      <c r="E2" s="49" t="s">
        <v>60</v>
      </c>
      <c r="F2" s="49"/>
      <c r="G2" s="49"/>
      <c r="H2" s="49"/>
      <c r="I2" s="49"/>
    </row>
    <row r="3" spans="3:9" ht="13.5" hidden="1" customHeight="1" thickBot="1" x14ac:dyDescent="0.25">
      <c r="C3" s="54"/>
      <c r="D3" s="53"/>
      <c r="E3" s="52"/>
      <c r="F3" s="52"/>
      <c r="G3" s="52"/>
      <c r="H3" s="52"/>
      <c r="I3" s="51"/>
    </row>
    <row r="4" spans="3:9" ht="12.75" hidden="1" customHeight="1" x14ac:dyDescent="0.2">
      <c r="C4" s="50"/>
      <c r="D4" s="50"/>
      <c r="E4" s="49"/>
      <c r="F4" s="49"/>
      <c r="G4" s="49"/>
      <c r="H4" s="49"/>
      <c r="I4" s="49"/>
    </row>
    <row r="5" spans="3:9" ht="12.75" customHeight="1" x14ac:dyDescent="0.2">
      <c r="C5" s="50"/>
      <c r="D5" s="50"/>
      <c r="E5" s="49"/>
      <c r="F5" s="49"/>
      <c r="G5" s="49"/>
      <c r="H5" s="49"/>
      <c r="I5" s="49"/>
    </row>
    <row r="6" spans="3:9" ht="12.75" customHeight="1" x14ac:dyDescent="0.2">
      <c r="C6" s="50"/>
      <c r="D6" s="50"/>
      <c r="E6" s="49"/>
      <c r="F6" s="49"/>
      <c r="G6" s="49"/>
      <c r="H6" s="49"/>
      <c r="I6" s="49"/>
    </row>
    <row r="7" spans="3:9" ht="12.75" customHeight="1" x14ac:dyDescent="0.2">
      <c r="C7" s="50"/>
      <c r="D7" s="50"/>
      <c r="E7" s="49"/>
      <c r="F7" s="49"/>
      <c r="G7" s="49"/>
      <c r="H7" s="49"/>
      <c r="I7" s="49"/>
    </row>
    <row r="8" spans="3:9" ht="12.75" customHeight="1" x14ac:dyDescent="0.2">
      <c r="C8" s="50"/>
      <c r="D8" s="50"/>
      <c r="E8" s="49"/>
      <c r="F8" s="49"/>
      <c r="G8" s="49"/>
      <c r="H8" s="49"/>
      <c r="I8" s="49"/>
    </row>
    <row r="9" spans="3:9" ht="12.75" customHeight="1" x14ac:dyDescent="0.2">
      <c r="C9" s="50"/>
      <c r="D9" s="50"/>
      <c r="E9" s="49"/>
      <c r="F9" s="49"/>
      <c r="G9" s="49"/>
      <c r="H9" s="49"/>
      <c r="I9" s="49"/>
    </row>
    <row r="10" spans="3:9" ht="12.75" customHeight="1" x14ac:dyDescent="0.2">
      <c r="C10" s="50"/>
      <c r="D10" s="50"/>
      <c r="E10" s="49"/>
      <c r="F10" s="49"/>
      <c r="G10" s="49"/>
      <c r="H10" s="49"/>
      <c r="I10" s="49"/>
    </row>
    <row r="11" spans="3:9" ht="12.75" customHeight="1" x14ac:dyDescent="0.2">
      <c r="C11" s="50"/>
      <c r="D11" s="50"/>
      <c r="E11" s="49"/>
      <c r="F11" s="49"/>
      <c r="G11" s="49"/>
      <c r="H11" s="49"/>
      <c r="I11" s="49"/>
    </row>
    <row r="12" spans="3:9" ht="12.75" customHeight="1" x14ac:dyDescent="0.2">
      <c r="C12" s="50"/>
      <c r="D12" s="50"/>
      <c r="E12" s="49"/>
      <c r="F12" s="49"/>
      <c r="G12" s="49"/>
      <c r="H12" s="49"/>
      <c r="I12" s="49"/>
    </row>
    <row r="13" spans="3:9" ht="12.75" customHeight="1" x14ac:dyDescent="0.2">
      <c r="C13" s="50"/>
      <c r="D13" s="50"/>
      <c r="E13" s="49"/>
      <c r="F13" s="49"/>
      <c r="G13" s="49"/>
      <c r="H13" s="49"/>
      <c r="I13" s="49"/>
    </row>
    <row r="14" spans="3:9" ht="12.75" customHeight="1" x14ac:dyDescent="0.2">
      <c r="C14" s="50"/>
      <c r="D14" s="50"/>
      <c r="E14" s="49"/>
      <c r="F14" s="49"/>
      <c r="G14" s="49"/>
      <c r="H14" s="49"/>
      <c r="I14" s="49"/>
    </row>
    <row r="15" spans="3:9" ht="12.75" customHeight="1" x14ac:dyDescent="0.2">
      <c r="C15" s="50"/>
      <c r="D15" s="50"/>
      <c r="E15" s="49"/>
      <c r="F15" s="49"/>
      <c r="G15" s="49"/>
      <c r="H15" s="49"/>
      <c r="I15" s="49"/>
    </row>
    <row r="16" spans="3:9" ht="12.75" customHeight="1" x14ac:dyDescent="0.2">
      <c r="C16" s="50"/>
      <c r="D16" s="50"/>
      <c r="E16" s="49"/>
      <c r="F16" s="49"/>
      <c r="G16" s="49"/>
      <c r="H16" s="49"/>
      <c r="I16" s="49"/>
    </row>
    <row r="17" spans="3:11" ht="12.75" customHeight="1" x14ac:dyDescent="0.2">
      <c r="C17" s="50"/>
      <c r="D17" s="50"/>
      <c r="E17" s="49"/>
      <c r="F17" s="49"/>
      <c r="G17" s="49"/>
      <c r="H17" s="49"/>
      <c r="I17" s="49"/>
    </row>
    <row r="18" spans="3:11" ht="12.75" customHeight="1" x14ac:dyDescent="0.2">
      <c r="C18" s="50"/>
      <c r="D18" s="50"/>
      <c r="E18" s="49"/>
      <c r="F18" s="49"/>
      <c r="G18" s="49"/>
      <c r="H18" s="49"/>
      <c r="I18" s="49"/>
    </row>
    <row r="19" spans="3:11" ht="12.75" customHeight="1" x14ac:dyDescent="0.2">
      <c r="C19" s="50"/>
      <c r="D19" s="50"/>
      <c r="E19" s="49"/>
      <c r="F19" s="49"/>
      <c r="G19" s="49"/>
      <c r="H19" s="49"/>
      <c r="I19" s="49"/>
    </row>
    <row r="20" spans="3:11" ht="12.75" customHeight="1" x14ac:dyDescent="0.2">
      <c r="C20" s="50"/>
      <c r="D20" s="50"/>
      <c r="E20" s="49"/>
      <c r="F20" s="49"/>
      <c r="G20" s="49"/>
      <c r="H20" s="49"/>
      <c r="I20" s="49"/>
    </row>
    <row r="21" spans="3:11" ht="14.25" x14ac:dyDescent="0.2">
      <c r="C21" s="48" t="s">
        <v>59</v>
      </c>
      <c r="D21" s="48"/>
      <c r="E21" s="48"/>
      <c r="F21" s="48"/>
      <c r="G21" s="48"/>
      <c r="H21" s="48"/>
      <c r="I21" s="48"/>
    </row>
    <row r="22" spans="3:11" x14ac:dyDescent="0.2">
      <c r="C22" s="47" t="s">
        <v>58</v>
      </c>
      <c r="D22" s="47"/>
      <c r="E22" s="47"/>
      <c r="F22" s="47"/>
      <c r="G22" s="47"/>
      <c r="H22" s="47"/>
      <c r="I22" s="47"/>
    </row>
    <row r="23" spans="3:11" x14ac:dyDescent="0.2">
      <c r="C23" s="47" t="s">
        <v>57</v>
      </c>
      <c r="D23" s="47"/>
      <c r="E23" s="47"/>
      <c r="F23" s="47"/>
      <c r="G23" s="47"/>
      <c r="H23" s="47"/>
      <c r="I23" s="47"/>
    </row>
    <row r="24" spans="3:11" ht="6" customHeight="1" thickBot="1" x14ac:dyDescent="0.25">
      <c r="C24" s="46"/>
      <c r="D24" s="46"/>
      <c r="E24" s="46"/>
      <c r="F24" s="46"/>
      <c r="G24" s="46"/>
      <c r="H24" s="46"/>
      <c r="I24" s="46"/>
    </row>
    <row r="25" spans="3:11" ht="50.25" customHeight="1" thickBot="1" x14ac:dyDescent="0.25">
      <c r="C25" s="35" t="s">
        <v>47</v>
      </c>
      <c r="D25" s="38" t="s">
        <v>46</v>
      </c>
      <c r="E25" s="37" t="s">
        <v>45</v>
      </c>
      <c r="F25" s="37" t="s">
        <v>44</v>
      </c>
      <c r="G25" s="37" t="s">
        <v>43</v>
      </c>
      <c r="H25" s="37" t="s">
        <v>42</v>
      </c>
      <c r="I25" s="38" t="s">
        <v>56</v>
      </c>
    </row>
    <row r="26" spans="3:11" ht="13.5" customHeight="1" thickBot="1" x14ac:dyDescent="0.25">
      <c r="C26" s="45" t="s">
        <v>55</v>
      </c>
      <c r="D26" s="44"/>
      <c r="E26" s="44"/>
      <c r="F26" s="44"/>
      <c r="G26" s="44"/>
      <c r="H26" s="44"/>
      <c r="I26" s="43"/>
    </row>
    <row r="27" spans="3:11" ht="13.5" customHeight="1" thickBot="1" x14ac:dyDescent="0.25">
      <c r="C27" s="22" t="s">
        <v>54</v>
      </c>
      <c r="D27" s="28">
        <v>2.8876456781290472E-11</v>
      </c>
      <c r="E27" s="30"/>
      <c r="F27" s="30"/>
      <c r="G27" s="30"/>
      <c r="H27" s="30">
        <f>+D27+E27-F27</f>
        <v>2.8876456781290472E-11</v>
      </c>
      <c r="I27" s="42" t="s">
        <v>53</v>
      </c>
      <c r="K27" s="9">
        <f>65672.62-44.06+1101.17</f>
        <v>66729.73</v>
      </c>
    </row>
    <row r="28" spans="3:11" ht="13.5" customHeight="1" thickBot="1" x14ac:dyDescent="0.25">
      <c r="C28" s="22" t="s">
        <v>52</v>
      </c>
      <c r="D28" s="28">
        <v>0</v>
      </c>
      <c r="E28" s="25"/>
      <c r="F28" s="25"/>
      <c r="G28" s="30"/>
      <c r="H28" s="30">
        <f>+D28+E28-F28</f>
        <v>0</v>
      </c>
      <c r="I28" s="41"/>
      <c r="K28" s="9">
        <f>21528.53-44.11+426.41</f>
        <v>21910.829999999998</v>
      </c>
    </row>
    <row r="29" spans="3:11" ht="13.5" customHeight="1" thickBot="1" x14ac:dyDescent="0.25">
      <c r="C29" s="22" t="s">
        <v>51</v>
      </c>
      <c r="D29" s="28">
        <v>-198.81999999999618</v>
      </c>
      <c r="E29" s="25"/>
      <c r="F29" s="25">
        <v>-198.82</v>
      </c>
      <c r="G29" s="30"/>
      <c r="H29" s="30">
        <f>+D29+E29-F29</f>
        <v>3.808509063674137E-12</v>
      </c>
      <c r="I29" s="41"/>
      <c r="K29" s="9">
        <f>122.18+14819.6+0.94</f>
        <v>14942.720000000001</v>
      </c>
    </row>
    <row r="30" spans="3:11" ht="13.5" customHeight="1" thickBot="1" x14ac:dyDescent="0.25">
      <c r="C30" s="22" t="s">
        <v>50</v>
      </c>
      <c r="D30" s="28">
        <v>-70.53999999999445</v>
      </c>
      <c r="E30" s="25"/>
      <c r="F30" s="25">
        <v>-70.540000000000006</v>
      </c>
      <c r="G30" s="30"/>
      <c r="H30" s="30">
        <f>+D30+E30-F30</f>
        <v>5.5564441936439835E-12</v>
      </c>
      <c r="I30" s="41"/>
      <c r="K30" s="9">
        <f>43.24+5239.39+65.71+3024.68-4.88</f>
        <v>8368.1400000000012</v>
      </c>
    </row>
    <row r="31" spans="3:11" ht="13.5" customHeight="1" thickBot="1" x14ac:dyDescent="0.25">
      <c r="C31" s="22" t="s">
        <v>49</v>
      </c>
      <c r="D31" s="28">
        <v>30009.270000000004</v>
      </c>
      <c r="E31" s="25">
        <f>120935.49+50414.25+987.35</f>
        <v>172337.09</v>
      </c>
      <c r="F31" s="25">
        <f>1227-279.49-3.8+105849.98+43910.08+95.34</f>
        <v>150799.11000000002</v>
      </c>
      <c r="G31" s="30">
        <f>+E31</f>
        <v>172337.09</v>
      </c>
      <c r="H31" s="30">
        <f>+D31+E31-F31</f>
        <v>51547.249999999971</v>
      </c>
      <c r="I31" s="40"/>
      <c r="K31" s="9">
        <f>10.94+469.16-0.41+214.83-0.16+0.87+0.38</f>
        <v>695.61</v>
      </c>
    </row>
    <row r="32" spans="3:11" ht="13.5" customHeight="1" thickBot="1" x14ac:dyDescent="0.25">
      <c r="C32" s="22" t="s">
        <v>27</v>
      </c>
      <c r="D32" s="21">
        <f>SUM(D27:D31)</f>
        <v>29739.910000000044</v>
      </c>
      <c r="E32" s="21">
        <f>SUM(E27:E31)</f>
        <v>172337.09</v>
      </c>
      <c r="F32" s="21">
        <f>SUM(F27:F31)</f>
        <v>150529.75000000003</v>
      </c>
      <c r="G32" s="21">
        <f>SUM(G27:G31)</f>
        <v>172337.09</v>
      </c>
      <c r="H32" s="21">
        <f>SUM(H27:H31)</f>
        <v>51547.250000000007</v>
      </c>
      <c r="I32" s="22"/>
    </row>
    <row r="33" spans="1:11" ht="13.5" customHeight="1" thickBot="1" x14ac:dyDescent="0.25">
      <c r="C33" s="39" t="s">
        <v>48</v>
      </c>
      <c r="D33" s="39"/>
      <c r="E33" s="39"/>
      <c r="F33" s="39"/>
      <c r="G33" s="39"/>
      <c r="H33" s="39"/>
      <c r="I33" s="39"/>
    </row>
    <row r="34" spans="1:11" ht="50.25" customHeight="1" thickBot="1" x14ac:dyDescent="0.25">
      <c r="C34" s="29" t="s">
        <v>47</v>
      </c>
      <c r="D34" s="38" t="s">
        <v>46</v>
      </c>
      <c r="E34" s="37" t="s">
        <v>45</v>
      </c>
      <c r="F34" s="37" t="s">
        <v>44</v>
      </c>
      <c r="G34" s="37" t="s">
        <v>43</v>
      </c>
      <c r="H34" s="37" t="s">
        <v>42</v>
      </c>
      <c r="I34" s="36" t="s">
        <v>41</v>
      </c>
    </row>
    <row r="35" spans="1:11" ht="24" customHeight="1" thickBot="1" x14ac:dyDescent="0.25">
      <c r="C35" s="35" t="s">
        <v>40</v>
      </c>
      <c r="D35" s="34">
        <v>69143.149999999965</v>
      </c>
      <c r="E35" s="24">
        <v>366836.04</v>
      </c>
      <c r="F35" s="24">
        <v>366807.8</v>
      </c>
      <c r="G35" s="24">
        <f>+E35</f>
        <v>366836.04</v>
      </c>
      <c r="H35" s="24">
        <f>+D35+E35-F35</f>
        <v>69171.389999999956</v>
      </c>
      <c r="I35" s="33" t="s">
        <v>39</v>
      </c>
      <c r="J35" s="31">
        <f>28675.38-D35</f>
        <v>-40467.76999999996</v>
      </c>
      <c r="K35" s="31">
        <f>34732.32-18.93-H35</f>
        <v>-34457.999999999956</v>
      </c>
    </row>
    <row r="36" spans="1:11" ht="14.25" customHeight="1" thickBot="1" x14ac:dyDescent="0.25">
      <c r="C36" s="22" t="s">
        <v>38</v>
      </c>
      <c r="D36" s="28">
        <v>15666.51999999999</v>
      </c>
      <c r="E36" s="30">
        <v>83117.88</v>
      </c>
      <c r="F36" s="30">
        <v>83111.55</v>
      </c>
      <c r="G36" s="24">
        <v>3345.08</v>
      </c>
      <c r="H36" s="24">
        <f>+D36+E36-F36</f>
        <v>15672.849999999991</v>
      </c>
      <c r="I36" s="32"/>
      <c r="J36" s="31">
        <f>4967.23-2.71</f>
        <v>4964.5199999999995</v>
      </c>
    </row>
    <row r="37" spans="1:11" ht="13.5" hidden="1" customHeight="1" thickBot="1" x14ac:dyDescent="0.25">
      <c r="C37" s="29" t="s">
        <v>37</v>
      </c>
      <c r="D37" s="28">
        <v>0</v>
      </c>
      <c r="E37" s="30"/>
      <c r="F37" s="30"/>
      <c r="G37" s="24"/>
      <c r="H37" s="24">
        <f>+D37+E37-F37</f>
        <v>0</v>
      </c>
      <c r="I37" s="27"/>
    </row>
    <row r="38" spans="1:11" ht="12.75" customHeight="1" thickBot="1" x14ac:dyDescent="0.25">
      <c r="C38" s="22" t="s">
        <v>36</v>
      </c>
      <c r="D38" s="28">
        <v>1124.8200000000334</v>
      </c>
      <c r="E38" s="30"/>
      <c r="F38" s="30">
        <v>-503.57</v>
      </c>
      <c r="G38" s="24"/>
      <c r="H38" s="24">
        <f>+D38+E38-F38</f>
        <v>1628.3900000000333</v>
      </c>
      <c r="I38" s="27" t="s">
        <v>35</v>
      </c>
      <c r="J38" s="9">
        <f>11135.91+3139.79-3.79</f>
        <v>14271.91</v>
      </c>
      <c r="K38" s="9">
        <f>15394.64-28.96+3762.81-381.36</f>
        <v>18747.13</v>
      </c>
    </row>
    <row r="39" spans="1:11" ht="14.25" customHeight="1" thickBot="1" x14ac:dyDescent="0.25">
      <c r="C39" s="22" t="s">
        <v>34</v>
      </c>
      <c r="D39" s="28">
        <v>335.16999999996733</v>
      </c>
      <c r="E39" s="30"/>
      <c r="F39" s="30">
        <v>-179.14</v>
      </c>
      <c r="G39" s="24"/>
      <c r="H39" s="24">
        <f>+D39+E39-F39</f>
        <v>514.30999999996732</v>
      </c>
      <c r="I39" s="27" t="s">
        <v>33</v>
      </c>
      <c r="J39" s="9">
        <f>452.55+4878.72</f>
        <v>5331.27</v>
      </c>
      <c r="K39" s="9">
        <f>92.69+485.33+5879.33-3.53</f>
        <v>6453.8200000000006</v>
      </c>
    </row>
    <row r="40" spans="1:11" ht="28.5" customHeight="1" thickBot="1" x14ac:dyDescent="0.25">
      <c r="C40" s="22" t="s">
        <v>32</v>
      </c>
      <c r="D40" s="28">
        <v>764.98</v>
      </c>
      <c r="E40" s="25">
        <v>4109.3999999999996</v>
      </c>
      <c r="F40" s="25">
        <v>4108.1499999999996</v>
      </c>
      <c r="G40" s="24">
        <v>2326</v>
      </c>
      <c r="H40" s="24">
        <f>+D40+E40-F40</f>
        <v>766.22999999999956</v>
      </c>
      <c r="I40" s="23" t="s">
        <v>31</v>
      </c>
    </row>
    <row r="41" spans="1:11" ht="13.5" customHeight="1" thickBot="1" x14ac:dyDescent="0.25">
      <c r="C41" s="29" t="s">
        <v>30</v>
      </c>
      <c r="D41" s="28">
        <v>8.0717654782347381E-12</v>
      </c>
      <c r="E41" s="25"/>
      <c r="F41" s="25"/>
      <c r="G41" s="24">
        <f>+E41</f>
        <v>0</v>
      </c>
      <c r="H41" s="24">
        <f>+D41+E41-F41</f>
        <v>8.0717654782347381E-12</v>
      </c>
      <c r="I41" s="27"/>
    </row>
    <row r="42" spans="1:11" ht="13.5" customHeight="1" thickBot="1" x14ac:dyDescent="0.25">
      <c r="C42" s="22" t="s">
        <v>29</v>
      </c>
      <c r="D42" s="26">
        <v>7208.0399999999863</v>
      </c>
      <c r="E42" s="25">
        <v>38290.68</v>
      </c>
      <c r="F42" s="25">
        <v>38287.06</v>
      </c>
      <c r="G42" s="24">
        <v>3702.6</v>
      </c>
      <c r="H42" s="24">
        <f>+D42+E42-F42</f>
        <v>7211.6599999999889</v>
      </c>
      <c r="I42" s="23" t="s">
        <v>28</v>
      </c>
      <c r="J42" s="9">
        <f>3400.59-1.85</f>
        <v>3398.7400000000002</v>
      </c>
    </row>
    <row r="43" spans="1:11" ht="13.5" customHeight="1" thickBot="1" x14ac:dyDescent="0.25">
      <c r="C43" s="22" t="s">
        <v>27</v>
      </c>
      <c r="D43" s="21">
        <f>SUM(D35:D42)</f>
        <v>94242.679999999964</v>
      </c>
      <c r="E43" s="21">
        <f>SUM(E35:E42)</f>
        <v>492354</v>
      </c>
      <c r="F43" s="21">
        <f>SUM(F35:F42)</f>
        <v>491631.85</v>
      </c>
      <c r="G43" s="21">
        <f>SUM(G35:G42)</f>
        <v>376209.72</v>
      </c>
      <c r="H43" s="21">
        <f>SUM(H35:H42)</f>
        <v>94964.829999999944</v>
      </c>
      <c r="I43" s="20"/>
    </row>
    <row r="44" spans="1:11" ht="13.5" customHeight="1" thickBot="1" x14ac:dyDescent="0.25">
      <c r="C44" s="19" t="s">
        <v>26</v>
      </c>
      <c r="D44" s="19"/>
      <c r="E44" s="19"/>
      <c r="F44" s="19"/>
      <c r="G44" s="19"/>
      <c r="H44" s="19"/>
      <c r="I44" s="19"/>
    </row>
    <row r="45" spans="1:11" ht="41.25" customHeight="1" thickBot="1" x14ac:dyDescent="0.25">
      <c r="C45" s="18" t="s">
        <v>25</v>
      </c>
      <c r="D45" s="17" t="s">
        <v>24</v>
      </c>
      <c r="E45" s="17"/>
      <c r="F45" s="17"/>
      <c r="G45" s="17"/>
      <c r="H45" s="17"/>
      <c r="I45" s="16" t="s">
        <v>23</v>
      </c>
    </row>
    <row r="46" spans="1:11" ht="20.25" customHeight="1" x14ac:dyDescent="0.3">
      <c r="C46" s="15" t="s">
        <v>22</v>
      </c>
      <c r="D46" s="15"/>
      <c r="E46" s="15"/>
      <c r="F46" s="15"/>
      <c r="G46" s="15"/>
      <c r="H46" s="14">
        <f>+H32+H43</f>
        <v>146512.07999999996</v>
      </c>
    </row>
    <row r="47" spans="1:11" ht="12" hidden="1" customHeight="1" x14ac:dyDescent="0.25">
      <c r="C47" s="13" t="s">
        <v>21</v>
      </c>
      <c r="D47" s="13"/>
    </row>
    <row r="48" spans="1:11" ht="12.75" hidden="1" customHeight="1" x14ac:dyDescent="0.2">
      <c r="A48" s="12" t="s">
        <v>20</v>
      </c>
      <c r="B48" s="12" t="s">
        <v>20</v>
      </c>
      <c r="C48" s="12" t="s">
        <v>20</v>
      </c>
    </row>
    <row r="49" spans="3:8" ht="12.75" customHeight="1" x14ac:dyDescent="0.2"/>
    <row r="50" spans="3:8" hidden="1" x14ac:dyDescent="0.2">
      <c r="D50" s="11">
        <f>+D35+D36+D40</f>
        <v>85574.649999999951</v>
      </c>
      <c r="E50" s="11">
        <f>+E35+E36+E40</f>
        <v>454063.32</v>
      </c>
      <c r="F50" s="11">
        <f>+F35+F36+F40</f>
        <v>454027.5</v>
      </c>
      <c r="G50" s="11">
        <f>+G35+G36+G40</f>
        <v>372507.12</v>
      </c>
      <c r="H50" s="11">
        <f>+H35+H36+H40</f>
        <v>85610.469999999943</v>
      </c>
    </row>
    <row r="51" spans="3:8" hidden="1" x14ac:dyDescent="0.2">
      <c r="H51" s="10">
        <f>7420.35+3907.72+417.07+5706.27+39900.07+2553.97+22354.13</f>
        <v>82259.58</v>
      </c>
    </row>
    <row r="52" spans="3:8" x14ac:dyDescent="0.2">
      <c r="C52" s="10" t="s">
        <v>19</v>
      </c>
      <c r="D52" s="11"/>
      <c r="E52" s="11">
        <f>+E32+E43+23400</f>
        <v>688091.09</v>
      </c>
      <c r="F52" s="11"/>
      <c r="G52" s="11">
        <f>+G32+G43</f>
        <v>548546.80999999994</v>
      </c>
      <c r="H52" s="11"/>
    </row>
  </sheetData>
  <mergeCells count="10">
    <mergeCell ref="D45:H45"/>
    <mergeCell ref="I27:I31"/>
    <mergeCell ref="C26:I26"/>
    <mergeCell ref="C33:I33"/>
    <mergeCell ref="C21:I21"/>
    <mergeCell ref="C22:I22"/>
    <mergeCell ref="C23:I23"/>
    <mergeCell ref="C24:I24"/>
    <mergeCell ref="I35:I36"/>
    <mergeCell ref="C44:I4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EA4B-04B0-4EB8-9995-74C9E31A69FE}">
  <dimension ref="A13:I25"/>
  <sheetViews>
    <sheetView topLeftCell="A13" zoomScaleNormal="100" zoomScaleSheetLayoutView="120" workbookViewId="0">
      <selection activeCell="H26" sqref="H26:I26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3" spans="1:9" x14ac:dyDescent="0.25">
      <c r="A13" s="8" t="s">
        <v>18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17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16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7" t="s">
        <v>15</v>
      </c>
      <c r="B16" s="7" t="s">
        <v>14</v>
      </c>
      <c r="C16" s="7" t="s">
        <v>13</v>
      </c>
      <c r="D16" s="7" t="s">
        <v>12</v>
      </c>
      <c r="E16" s="7" t="s">
        <v>11</v>
      </c>
      <c r="F16" s="7" t="s">
        <v>10</v>
      </c>
      <c r="G16" s="7" t="s">
        <v>9</v>
      </c>
      <c r="H16" s="7" t="s">
        <v>8</v>
      </c>
      <c r="I16" s="7" t="s">
        <v>7</v>
      </c>
    </row>
    <row r="17" spans="1:9" x14ac:dyDescent="0.25">
      <c r="A17" s="6" t="s">
        <v>6</v>
      </c>
      <c r="B17" s="4">
        <v>-108.36</v>
      </c>
      <c r="C17" s="5"/>
      <c r="D17" s="5">
        <v>83.12</v>
      </c>
      <c r="E17" s="4">
        <v>83.11</v>
      </c>
      <c r="F17" s="4">
        <v>23.4</v>
      </c>
      <c r="G17" s="3">
        <v>3.3450799999999998</v>
      </c>
      <c r="H17" s="2">
        <v>15.67285</v>
      </c>
      <c r="I17" s="2">
        <f>B17+D17+F17-G17</f>
        <v>-5.1850799999999957</v>
      </c>
    </row>
    <row r="19" spans="1:9" x14ac:dyDescent="0.25">
      <c r="A19" t="s">
        <v>5</v>
      </c>
    </row>
    <row r="20" spans="1:9" x14ac:dyDescent="0.25">
      <c r="A20" s="1" t="s">
        <v>4</v>
      </c>
      <c r="B20" s="1"/>
      <c r="C20" s="1"/>
      <c r="D20" s="1"/>
      <c r="E20" s="1"/>
      <c r="F20" s="1"/>
    </row>
    <row r="21" spans="1:9" x14ac:dyDescent="0.25">
      <c r="A21" s="1" t="s">
        <v>3</v>
      </c>
      <c r="B21" s="1"/>
      <c r="C21" s="1"/>
      <c r="D21" s="1"/>
      <c r="E21" s="1"/>
      <c r="F21" s="1"/>
    </row>
    <row r="22" spans="1:9" x14ac:dyDescent="0.25">
      <c r="A22" s="1" t="s">
        <v>2</v>
      </c>
      <c r="B22" s="1"/>
      <c r="C22" s="1"/>
      <c r="D22" s="1"/>
      <c r="E22" s="1"/>
      <c r="F22" s="1"/>
    </row>
    <row r="23" spans="1:9" x14ac:dyDescent="0.25">
      <c r="A23" s="1" t="s">
        <v>1</v>
      </c>
      <c r="B23" s="1"/>
      <c r="C23" s="1"/>
      <c r="D23" s="1"/>
      <c r="E23" s="1"/>
      <c r="F23" s="1"/>
    </row>
    <row r="24" spans="1:9" x14ac:dyDescent="0.25">
      <c r="A24" s="1" t="s">
        <v>0</v>
      </c>
      <c r="B24" s="1"/>
      <c r="C24" s="1"/>
      <c r="D24" s="1"/>
      <c r="E24" s="1"/>
      <c r="F24" s="1"/>
    </row>
    <row r="25" spans="1:9" x14ac:dyDescent="0.25">
      <c r="A25" s="1"/>
      <c r="B25" s="1"/>
      <c r="C25" s="1"/>
      <c r="D25" s="1"/>
      <c r="E25" s="1"/>
      <c r="F25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Пограничная3 3</vt:lpstr>
      <vt:lpstr>Пограничная 3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2022-03-02T11:24:05Z</dcterms:created>
  <dcterms:modified xsi:type="dcterms:W3CDTF">2022-03-19T18:28:57Z</dcterms:modified>
</cp:coreProperties>
</file>