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E73CC8B7-7B6F-4ED6-9325-76627CFD2131}" xr6:coauthVersionLast="47" xr6:coauthVersionMax="47" xr10:uidLastSave="{00000000-0000-0000-0000-000000000000}"/>
  <bookViews>
    <workbookView xWindow="-120" yWindow="-120" windowWidth="20730" windowHeight="11310" xr2:uid="{2FAA6C0C-9625-4A03-B70E-AE200C8CCACF}"/>
  </bookViews>
  <sheets>
    <sheet name="Пограничная5" sheetId="2" r:id="rId1"/>
    <sheet name="Пограничная 5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H28" i="2"/>
  <c r="K28" i="2"/>
  <c r="H29" i="2"/>
  <c r="K29" i="2"/>
  <c r="H30" i="2"/>
  <c r="K30" i="2"/>
  <c r="E31" i="2"/>
  <c r="G31" i="2" s="1"/>
  <c r="G32" i="2" s="1"/>
  <c r="G52" i="2" s="1"/>
  <c r="F31" i="2"/>
  <c r="F32" i="2" s="1"/>
  <c r="K31" i="2"/>
  <c r="D32" i="2"/>
  <c r="G35" i="2"/>
  <c r="H35" i="2"/>
  <c r="J35" i="2"/>
  <c r="K35" i="2"/>
  <c r="H36" i="2"/>
  <c r="H37" i="2"/>
  <c r="G38" i="2"/>
  <c r="H38" i="2"/>
  <c r="J38" i="2"/>
  <c r="K38" i="2"/>
  <c r="H39" i="2"/>
  <c r="H40" i="2"/>
  <c r="H50" i="2" s="1"/>
  <c r="G41" i="2"/>
  <c r="H41" i="2"/>
  <c r="H42" i="2"/>
  <c r="D43" i="2"/>
  <c r="E43" i="2"/>
  <c r="F43" i="2"/>
  <c r="G43" i="2"/>
  <c r="H43" i="2"/>
  <c r="D50" i="2"/>
  <c r="E50" i="2"/>
  <c r="F50" i="2"/>
  <c r="G50" i="2"/>
  <c r="H51" i="2"/>
  <c r="I17" i="1"/>
  <c r="H31" i="2" l="1"/>
  <c r="H32" i="2" s="1"/>
  <c r="H46" i="2" s="1"/>
  <c r="E32" i="2"/>
  <c r="E52" i="2" s="1"/>
</calcChain>
</file>

<file path=xl/sharedStrings.xml><?xml version="1.0" encoding="utf-8"?>
<sst xmlns="http://schemas.openxmlformats.org/spreadsheetml/2006/main" count="68" uniqueCount="61">
  <si>
    <t xml:space="preserve"> </t>
  </si>
  <si>
    <t>Аварийное обслуживание - 1.51 т.р.</t>
  </si>
  <si>
    <t>Производство работ по неисправности в системе освещения общедомовых помещений - 0.92 т.р.</t>
  </si>
  <si>
    <t>Расходный материал - 0.26 т.р.</t>
  </si>
  <si>
    <t>Ремонт тепловых пунктов и систем теплопотребления. Установка иммитаторов в ИТП - 1.38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</si>
  <si>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</t>
    </r>
    <r>
      <rPr>
        <b/>
        <sz val="11"/>
        <color indexed="8"/>
        <rFont val="Calibri"/>
        <family val="2"/>
        <charset val="204"/>
      </rPr>
      <t xml:space="preserve">.07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</si>
  <si>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</si>
  <si>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</si>
  <si>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</si>
  <si>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</si>
  <si>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</si>
  <si>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</si>
  <si>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</si>
  <si>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</si>
  <si>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</si>
  <si>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</si>
  <si>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5 по ул. Пограничная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</si>
  <si>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</si>
  <si>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</si>
  <si>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</si>
  <si>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</si>
  <si>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</si>
  <si>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</si>
  <si>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ООО "Икс-Трим", АО "Эр-Телеком холдинг", ПАО "Ростелеком"</t>
  </si>
  <si>
    <t xml:space="preserve">Поступило за размещение интернет оборудования 23400,00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</si>
  <si>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</si>
  <si>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</si>
  <si>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</si>
  <si>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</si>
  <si>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</si>
  <si>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</si>
  <si>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</si>
  <si>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</si>
  <si>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ТСЖ "Жилстрой-4"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</si>
  <si>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</si>
  <si>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</si>
  <si>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</si>
  <si>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</si>
  <si>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</si>
  <si>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Н/2011-94 от 01.01.2011г.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</si>
  <si>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</si>
  <si>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</si>
  <si>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</si>
  <si>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</si>
  <si>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</si>
  <si>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</si>
  <si>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</si>
  <si>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</si>
  <si>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</si>
  <si>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</si>
  <si>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</si>
  <si>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</si>
  <si>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</si>
  <si>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</si>
  <si>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</si>
  <si>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</si>
  <si>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</si>
  <si>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  по ул. Пограничная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</si>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</sst>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0" xfId="0" applyFont="1"/>
    <xf numFmtId="0" fontId="2" fillId="2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4" fontId="10" fillId="0" borderId="4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11" fillId="0" borderId="6" xfId="1" applyNumberFormat="1" applyFont="1" applyBorder="1" applyAlignment="1">
      <alignment vertical="top" wrapText="1"/>
    </xf>
    <xf numFmtId="4" fontId="5" fillId="0" borderId="4" xfId="1" applyNumberFormat="1" applyFont="1" applyBorder="1" applyAlignment="1">
      <alignment vertical="top" wrapText="1"/>
    </xf>
    <xf numFmtId="2" fontId="5" fillId="0" borderId="4" xfId="1" applyNumberFormat="1" applyFont="1" applyBorder="1" applyAlignment="1">
      <alignment horizontal="right" vertical="top" wrapText="1"/>
    </xf>
    <xf numFmtId="0" fontId="12" fillId="0" borderId="4" xfId="1" applyFont="1" applyBorder="1" applyAlignment="1">
      <alignment horizontal="center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13" fillId="0" borderId="5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4" fillId="0" borderId="0" xfId="1" applyNumberFormat="1"/>
    <xf numFmtId="0" fontId="14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right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2" fontId="4" fillId="0" borderId="0" xfId="1" applyNumberFormat="1"/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6" xfId="1" applyFont="1" applyBorder="1"/>
    <xf numFmtId="0" fontId="18" fillId="0" borderId="9" xfId="1" applyFont="1" applyBorder="1"/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C90749F5-C6B5-4D04-BD3E-108F7F4AD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7E7EB-4984-4DCA-96B6-0B5236D13056}">
  <dimension ref="A1:K52"/>
  <sheetViews>
    <sheetView tabSelected="1" topLeftCell="C27" zoomScaleNormal="100" workbookViewId="0">
      <selection activeCell="E53" sqref="E53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30.710937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3.42578125" style="9" customWidth="1"/>
    <col min="9" max="9" width="23.5703125" style="9" customWidth="1"/>
    <col min="10" max="10" width="10.140625" style="8" hidden="1" customWidth="1"/>
    <col min="11" max="11" width="0" style="8" hidden="1" customWidth="1"/>
    <col min="12" max="16384" width="9.140625" style="8"/>
  </cols>
  <sheetData>
    <row r="1" spans="3:9" ht="12.75" hidden="1" customHeight="1" x14ac:dyDescent="0.2">
      <c r="C1" s="49"/>
      <c r="D1" s="49"/>
      <c r="E1" s="49"/>
      <c r="F1" s="49"/>
      <c r="G1" s="49"/>
      <c r="H1" s="49"/>
      <c r="I1" s="49"/>
    </row>
    <row r="2" spans="3:9" ht="13.5" hidden="1" customHeight="1" thickBot="1" x14ac:dyDescent="0.25">
      <c r="C2" s="49"/>
      <c r="D2" s="49"/>
      <c r="E2" s="49" t="s">
        <v>60</v>
      </c>
      <c r="F2" s="49"/>
      <c r="G2" s="49"/>
      <c r="H2" s="49"/>
      <c r="I2" s="49"/>
    </row>
    <row r="3" spans="3:9" ht="13.5" hidden="1" customHeight="1" thickBot="1" x14ac:dyDescent="0.25">
      <c r="C3" s="54"/>
      <c r="D3" s="53"/>
      <c r="E3" s="52"/>
      <c r="F3" s="52"/>
      <c r="G3" s="52"/>
      <c r="H3" s="52"/>
      <c r="I3" s="51"/>
    </row>
    <row r="4" spans="3:9" ht="12.75" hidden="1" customHeight="1" x14ac:dyDescent="0.2">
      <c r="C4" s="50"/>
      <c r="D4" s="50"/>
      <c r="E4" s="49"/>
      <c r="F4" s="49"/>
      <c r="G4" s="49"/>
      <c r="H4" s="49"/>
      <c r="I4" s="49"/>
    </row>
    <row r="5" spans="3:9" ht="12.75" customHeight="1" x14ac:dyDescent="0.2">
      <c r="C5" s="50"/>
      <c r="D5" s="50"/>
      <c r="E5" s="49"/>
      <c r="F5" s="49"/>
      <c r="G5" s="49"/>
      <c r="H5" s="49"/>
      <c r="I5" s="49"/>
    </row>
    <row r="6" spans="3:9" ht="12.75" customHeight="1" x14ac:dyDescent="0.2">
      <c r="C6" s="50"/>
      <c r="D6" s="50"/>
      <c r="E6" s="49"/>
      <c r="F6" s="49"/>
      <c r="G6" s="49"/>
      <c r="H6" s="49"/>
      <c r="I6" s="49"/>
    </row>
    <row r="7" spans="3:9" ht="12.75" customHeight="1" x14ac:dyDescent="0.2">
      <c r="C7" s="50"/>
      <c r="D7" s="50"/>
      <c r="E7" s="49"/>
      <c r="F7" s="49"/>
      <c r="G7" s="49"/>
      <c r="H7" s="49"/>
      <c r="I7" s="49"/>
    </row>
    <row r="8" spans="3:9" ht="12.75" customHeight="1" x14ac:dyDescent="0.2">
      <c r="C8" s="50"/>
      <c r="D8" s="50"/>
      <c r="E8" s="49"/>
      <c r="F8" s="49"/>
      <c r="G8" s="49"/>
      <c r="H8" s="49"/>
      <c r="I8" s="49"/>
    </row>
    <row r="9" spans="3:9" ht="12.75" customHeight="1" x14ac:dyDescent="0.2">
      <c r="C9" s="50"/>
      <c r="D9" s="50"/>
      <c r="E9" s="49"/>
      <c r="F9" s="49"/>
      <c r="G9" s="49"/>
      <c r="H9" s="49"/>
      <c r="I9" s="49"/>
    </row>
    <row r="10" spans="3:9" ht="12.75" customHeight="1" x14ac:dyDescent="0.2">
      <c r="C10" s="50"/>
      <c r="D10" s="50"/>
      <c r="E10" s="49"/>
      <c r="F10" s="49"/>
      <c r="G10" s="49"/>
      <c r="H10" s="49"/>
      <c r="I10" s="49"/>
    </row>
    <row r="11" spans="3:9" ht="12.75" customHeight="1" x14ac:dyDescent="0.2">
      <c r="C11" s="50"/>
      <c r="D11" s="50"/>
      <c r="E11" s="49"/>
      <c r="F11" s="49"/>
      <c r="G11" s="49"/>
      <c r="H11" s="49"/>
      <c r="I11" s="49"/>
    </row>
    <row r="12" spans="3:9" ht="12.75" customHeight="1" x14ac:dyDescent="0.2">
      <c r="C12" s="50"/>
      <c r="D12" s="50"/>
      <c r="E12" s="49"/>
      <c r="F12" s="49"/>
      <c r="G12" s="49"/>
      <c r="H12" s="49"/>
      <c r="I12" s="49"/>
    </row>
    <row r="13" spans="3:9" ht="12.75" customHeight="1" x14ac:dyDescent="0.2">
      <c r="C13" s="50"/>
      <c r="D13" s="50"/>
      <c r="E13" s="49"/>
      <c r="F13" s="49"/>
      <c r="G13" s="49"/>
      <c r="H13" s="49"/>
      <c r="I13" s="49"/>
    </row>
    <row r="14" spans="3:9" ht="12.75" customHeight="1" x14ac:dyDescent="0.2">
      <c r="C14" s="50"/>
      <c r="D14" s="50"/>
      <c r="E14" s="49"/>
      <c r="F14" s="49"/>
      <c r="G14" s="49"/>
      <c r="H14" s="49"/>
      <c r="I14" s="49"/>
    </row>
    <row r="15" spans="3:9" ht="12.75" customHeight="1" x14ac:dyDescent="0.2">
      <c r="C15" s="50"/>
      <c r="D15" s="50"/>
      <c r="E15" s="49"/>
      <c r="F15" s="49"/>
      <c r="G15" s="49"/>
      <c r="H15" s="49"/>
      <c r="I15" s="49"/>
    </row>
    <row r="16" spans="3:9" ht="12.75" customHeight="1" x14ac:dyDescent="0.2">
      <c r="C16" s="50"/>
      <c r="D16" s="50"/>
      <c r="E16" s="49"/>
      <c r="F16" s="49"/>
      <c r="G16" s="49"/>
      <c r="H16" s="49"/>
      <c r="I16" s="49"/>
    </row>
    <row r="17" spans="3:11" ht="12.75" customHeight="1" x14ac:dyDescent="0.2">
      <c r="C17" s="50"/>
      <c r="D17" s="50"/>
      <c r="E17" s="49"/>
      <c r="F17" s="49"/>
      <c r="G17" s="49"/>
      <c r="H17" s="49"/>
      <c r="I17" s="49"/>
    </row>
    <row r="18" spans="3:11" ht="12.75" customHeight="1" x14ac:dyDescent="0.2">
      <c r="C18" s="50"/>
      <c r="D18" s="50"/>
      <c r="E18" s="49"/>
      <c r="F18" s="49"/>
      <c r="G18" s="49"/>
      <c r="H18" s="49"/>
      <c r="I18" s="49"/>
    </row>
    <row r="19" spans="3:11" ht="12.75" customHeight="1" x14ac:dyDescent="0.2">
      <c r="C19" s="50"/>
      <c r="D19" s="50"/>
      <c r="E19" s="49"/>
      <c r="F19" s="49"/>
      <c r="G19" s="49"/>
      <c r="H19" s="49"/>
      <c r="I19" s="49"/>
    </row>
    <row r="20" spans="3:11" ht="12.75" customHeight="1" x14ac:dyDescent="0.2">
      <c r="C20" s="50"/>
      <c r="D20" s="50"/>
      <c r="E20" s="49"/>
      <c r="F20" s="49"/>
      <c r="G20" s="49"/>
      <c r="H20" s="49"/>
      <c r="I20" s="49"/>
    </row>
    <row r="21" spans="3:11" ht="14.25" x14ac:dyDescent="0.2">
      <c r="C21" s="48" t="s">
        <v>59</v>
      </c>
      <c r="D21" s="48"/>
      <c r="E21" s="48"/>
      <c r="F21" s="48"/>
      <c r="G21" s="48"/>
      <c r="H21" s="48"/>
      <c r="I21" s="48"/>
    </row>
    <row r="22" spans="3:11" x14ac:dyDescent="0.2">
      <c r="C22" s="47" t="s">
        <v>58</v>
      </c>
      <c r="D22" s="47"/>
      <c r="E22" s="47"/>
      <c r="F22" s="47"/>
      <c r="G22" s="47"/>
      <c r="H22" s="47"/>
      <c r="I22" s="47"/>
    </row>
    <row r="23" spans="3:11" x14ac:dyDescent="0.2">
      <c r="C23" s="47" t="s">
        <v>57</v>
      </c>
      <c r="D23" s="47"/>
      <c r="E23" s="47"/>
      <c r="F23" s="47"/>
      <c r="G23" s="47"/>
      <c r="H23" s="47"/>
      <c r="I23" s="47"/>
    </row>
    <row r="24" spans="3:11" ht="6" customHeight="1" thickBot="1" x14ac:dyDescent="0.25">
      <c r="C24" s="46"/>
      <c r="D24" s="46"/>
      <c r="E24" s="46"/>
      <c r="F24" s="46"/>
      <c r="G24" s="46"/>
      <c r="H24" s="46"/>
      <c r="I24" s="46"/>
    </row>
    <row r="25" spans="3:11" ht="48.75" customHeight="1" thickBot="1" x14ac:dyDescent="0.25">
      <c r="C25" s="34" t="s">
        <v>47</v>
      </c>
      <c r="D25" s="37" t="s">
        <v>46</v>
      </c>
      <c r="E25" s="36" t="s">
        <v>45</v>
      </c>
      <c r="F25" s="36" t="s">
        <v>44</v>
      </c>
      <c r="G25" s="36" t="s">
        <v>43</v>
      </c>
      <c r="H25" s="36" t="s">
        <v>42</v>
      </c>
      <c r="I25" s="37" t="s">
        <v>56</v>
      </c>
    </row>
    <row r="26" spans="3:11" ht="13.5" customHeight="1" thickBot="1" x14ac:dyDescent="0.25">
      <c r="C26" s="45" t="s">
        <v>55</v>
      </c>
      <c r="D26" s="44"/>
      <c r="E26" s="44"/>
      <c r="F26" s="44"/>
      <c r="G26" s="44"/>
      <c r="H26" s="44"/>
      <c r="I26" s="43"/>
    </row>
    <row r="27" spans="3:11" ht="13.5" customHeight="1" thickBot="1" x14ac:dyDescent="0.25">
      <c r="C27" s="21" t="s">
        <v>54</v>
      </c>
      <c r="D27" s="27">
        <v>0</v>
      </c>
      <c r="E27" s="29"/>
      <c r="F27" s="29"/>
      <c r="G27" s="29"/>
      <c r="H27" s="29">
        <f>+D27+E27-F27</f>
        <v>0</v>
      </c>
      <c r="I27" s="42" t="s">
        <v>53</v>
      </c>
      <c r="K27" s="8">
        <v>41910.9</v>
      </c>
    </row>
    <row r="28" spans="3:11" ht="13.5" customHeight="1" thickBot="1" x14ac:dyDescent="0.25">
      <c r="C28" s="21" t="s">
        <v>52</v>
      </c>
      <c r="D28" s="27">
        <v>0</v>
      </c>
      <c r="E28" s="24"/>
      <c r="F28" s="24"/>
      <c r="G28" s="29"/>
      <c r="H28" s="29">
        <f>+D28+E28-F28</f>
        <v>0</v>
      </c>
      <c r="I28" s="41"/>
      <c r="K28" s="8">
        <f>6885.82-2153.2</f>
        <v>4732.62</v>
      </c>
    </row>
    <row r="29" spans="3:11" ht="13.5" customHeight="1" thickBot="1" x14ac:dyDescent="0.25">
      <c r="C29" s="21" t="s">
        <v>51</v>
      </c>
      <c r="D29" s="27">
        <v>-17.100000000000001</v>
      </c>
      <c r="E29" s="24"/>
      <c r="F29" s="24">
        <v>-17.100000000000001</v>
      </c>
      <c r="G29" s="29"/>
      <c r="H29" s="29">
        <f>+D29+E29-F29</f>
        <v>0</v>
      </c>
      <c r="I29" s="41"/>
      <c r="K29" s="8">
        <f>5241.98-396.66</f>
        <v>4845.32</v>
      </c>
    </row>
    <row r="30" spans="3:11" ht="13.5" customHeight="1" thickBot="1" x14ac:dyDescent="0.25">
      <c r="C30" s="21" t="s">
        <v>50</v>
      </c>
      <c r="D30" s="27">
        <v>-7.15</v>
      </c>
      <c r="E30" s="24"/>
      <c r="F30" s="24">
        <v>-7.15</v>
      </c>
      <c r="G30" s="29"/>
      <c r="H30" s="29">
        <f>+D30+E30-F30</f>
        <v>0</v>
      </c>
      <c r="I30" s="41"/>
      <c r="K30" s="8">
        <f>950.69-285.52+1839.81-62.55</f>
        <v>2442.4299999999998</v>
      </c>
    </row>
    <row r="31" spans="3:11" ht="13.5" customHeight="1" thickBot="1" x14ac:dyDescent="0.25">
      <c r="C31" s="21" t="s">
        <v>49</v>
      </c>
      <c r="D31" s="27">
        <v>-3789.6999999999971</v>
      </c>
      <c r="E31" s="24">
        <f>3816.67+7544.1+3144.84</f>
        <v>14505.61</v>
      </c>
      <c r="F31" s="24">
        <f>3823.39+1632.53+3836.99-21.82</f>
        <v>9271.09</v>
      </c>
      <c r="G31" s="29">
        <f>+E31</f>
        <v>14505.61</v>
      </c>
      <c r="H31" s="29">
        <f>+D31+E31-F31</f>
        <v>1444.8200000000033</v>
      </c>
      <c r="I31" s="40"/>
      <c r="K31" s="39">
        <f>12.19+297.51</f>
        <v>309.7</v>
      </c>
    </row>
    <row r="32" spans="3:11" ht="13.5" customHeight="1" thickBot="1" x14ac:dyDescent="0.25">
      <c r="C32" s="21" t="s">
        <v>27</v>
      </c>
      <c r="D32" s="20">
        <f>SUM(D27:D31)</f>
        <v>-3813.9499999999971</v>
      </c>
      <c r="E32" s="20">
        <f>SUM(E27:E31)</f>
        <v>14505.61</v>
      </c>
      <c r="F32" s="20">
        <f>SUM(F27:F31)</f>
        <v>9246.84</v>
      </c>
      <c r="G32" s="20">
        <f>SUM(G27:G31)</f>
        <v>14505.61</v>
      </c>
      <c r="H32" s="20">
        <f>SUM(H27:H31)</f>
        <v>1444.8200000000033</v>
      </c>
      <c r="I32" s="21"/>
    </row>
    <row r="33" spans="3:11" ht="13.5" customHeight="1" thickBot="1" x14ac:dyDescent="0.25">
      <c r="C33" s="38" t="s">
        <v>48</v>
      </c>
      <c r="D33" s="38"/>
      <c r="E33" s="38"/>
      <c r="F33" s="38"/>
      <c r="G33" s="38"/>
      <c r="H33" s="38"/>
      <c r="I33" s="38"/>
    </row>
    <row r="34" spans="3:11" ht="48.75" customHeight="1" thickBot="1" x14ac:dyDescent="0.25">
      <c r="C34" s="28" t="s">
        <v>47</v>
      </c>
      <c r="D34" s="37" t="s">
        <v>46</v>
      </c>
      <c r="E34" s="36" t="s">
        <v>45</v>
      </c>
      <c r="F34" s="36" t="s">
        <v>44</v>
      </c>
      <c r="G34" s="36" t="s">
        <v>43</v>
      </c>
      <c r="H34" s="36" t="s">
        <v>42</v>
      </c>
      <c r="I34" s="35" t="s">
        <v>41</v>
      </c>
    </row>
    <row r="35" spans="3:11" ht="26.25" customHeight="1" thickBot="1" x14ac:dyDescent="0.25">
      <c r="C35" s="34" t="s">
        <v>40</v>
      </c>
      <c r="D35" s="33">
        <v>31936.580000000075</v>
      </c>
      <c r="E35" s="23">
        <v>333675.59999999998</v>
      </c>
      <c r="F35" s="23">
        <v>333538.40999999997</v>
      </c>
      <c r="G35" s="23">
        <f>+E35</f>
        <v>333675.59999999998</v>
      </c>
      <c r="H35" s="23">
        <f>+D35+E35-F35</f>
        <v>32073.770000000077</v>
      </c>
      <c r="I35" s="32" t="s">
        <v>39</v>
      </c>
      <c r="J35" s="30">
        <f>13484.77-D35</f>
        <v>-18451.810000000074</v>
      </c>
      <c r="K35" s="30">
        <f>18316.34-H35</f>
        <v>-13757.430000000077</v>
      </c>
    </row>
    <row r="36" spans="3:11" ht="14.25" customHeight="1" thickBot="1" x14ac:dyDescent="0.25">
      <c r="C36" s="21" t="s">
        <v>38</v>
      </c>
      <c r="D36" s="27">
        <v>4567.3799999999828</v>
      </c>
      <c r="E36" s="29">
        <v>47720.4</v>
      </c>
      <c r="F36" s="29">
        <v>47700.78</v>
      </c>
      <c r="G36" s="23">
        <v>4066.53</v>
      </c>
      <c r="H36" s="23">
        <f>+D36+E36-F36</f>
        <v>4586.9999999999854</v>
      </c>
      <c r="I36" s="31"/>
      <c r="J36" s="30"/>
    </row>
    <row r="37" spans="3:11" ht="13.5" hidden="1" customHeight="1" thickBot="1" x14ac:dyDescent="0.25">
      <c r="C37" s="28" t="s">
        <v>37</v>
      </c>
      <c r="D37" s="27">
        <v>0</v>
      </c>
      <c r="E37" s="29"/>
      <c r="F37" s="29"/>
      <c r="G37" s="23"/>
      <c r="H37" s="23">
        <f>+D37+E37-F37</f>
        <v>0</v>
      </c>
      <c r="I37" s="26"/>
    </row>
    <row r="38" spans="3:11" ht="12.75" customHeight="1" thickBot="1" x14ac:dyDescent="0.25">
      <c r="C38" s="21" t="s">
        <v>36</v>
      </c>
      <c r="D38" s="27">
        <v>31599.130000000034</v>
      </c>
      <c r="E38" s="29">
        <v>235561.05</v>
      </c>
      <c r="F38" s="29">
        <v>274487.92</v>
      </c>
      <c r="G38" s="23">
        <f>+E38</f>
        <v>235561.05</v>
      </c>
      <c r="H38" s="23">
        <f>+D38+E38-F38</f>
        <v>-7327.7399999999325</v>
      </c>
      <c r="I38" s="26" t="s">
        <v>35</v>
      </c>
      <c r="J38" s="8">
        <f>5446.59+954.68-807.48</f>
        <v>5593.7900000000009</v>
      </c>
      <c r="K38" s="8">
        <f>9343.78+1682.1-1171.84</f>
        <v>9854.0400000000009</v>
      </c>
    </row>
    <row r="39" spans="3:11" ht="13.5" customHeight="1" thickBot="1" x14ac:dyDescent="0.25">
      <c r="C39" s="21" t="s">
        <v>34</v>
      </c>
      <c r="D39" s="27">
        <v>-57.250000000010743</v>
      </c>
      <c r="E39" s="29"/>
      <c r="F39" s="29">
        <v>-57.25</v>
      </c>
      <c r="G39" s="23"/>
      <c r="H39" s="23">
        <f>+D39+E39-F39</f>
        <v>-1.0743406164692715E-11</v>
      </c>
      <c r="I39" s="26" t="s">
        <v>33</v>
      </c>
      <c r="J39" s="8">
        <v>2507.0500000000002</v>
      </c>
      <c r="K39" s="8">
        <v>3405.34</v>
      </c>
    </row>
    <row r="40" spans="3:11" ht="26.25" customHeight="1" thickBot="1" x14ac:dyDescent="0.25">
      <c r="C40" s="21" t="s">
        <v>32</v>
      </c>
      <c r="D40" s="27">
        <v>298.67000000000007</v>
      </c>
      <c r="E40" s="24">
        <v>3120.48</v>
      </c>
      <c r="F40" s="24">
        <v>3119.2</v>
      </c>
      <c r="G40" s="23">
        <v>3262.2</v>
      </c>
      <c r="H40" s="23">
        <f>+D40+E40-F40</f>
        <v>299.95000000000027</v>
      </c>
      <c r="I40" s="22" t="s">
        <v>31</v>
      </c>
    </row>
    <row r="41" spans="3:11" ht="13.5" customHeight="1" thickBot="1" x14ac:dyDescent="0.25">
      <c r="C41" s="28" t="s">
        <v>30</v>
      </c>
      <c r="D41" s="27">
        <v>1240.560000000014</v>
      </c>
      <c r="E41" s="24">
        <v>12966.78</v>
      </c>
      <c r="F41" s="24">
        <v>12960.41</v>
      </c>
      <c r="G41" s="23">
        <f>+E41</f>
        <v>12966.78</v>
      </c>
      <c r="H41" s="23">
        <f>+D41+E41-F41</f>
        <v>1246.9300000000148</v>
      </c>
      <c r="I41" s="26"/>
    </row>
    <row r="42" spans="3:11" ht="13.5" customHeight="1" thickBot="1" x14ac:dyDescent="0.25">
      <c r="C42" s="21" t="s">
        <v>29</v>
      </c>
      <c r="D42" s="25">
        <v>3144.4999999999927</v>
      </c>
      <c r="E42" s="24">
        <v>32853.839999999997</v>
      </c>
      <c r="F42" s="24">
        <v>32840.33</v>
      </c>
      <c r="G42" s="23">
        <v>3702.6</v>
      </c>
      <c r="H42" s="23">
        <f>+D42+E42-F42</f>
        <v>3158.0099999999875</v>
      </c>
      <c r="I42" s="22" t="s">
        <v>28</v>
      </c>
    </row>
    <row r="43" spans="3:11" ht="13.5" customHeight="1" thickBot="1" x14ac:dyDescent="0.25">
      <c r="C43" s="21" t="s">
        <v>27</v>
      </c>
      <c r="D43" s="20">
        <f>SUM(D35:D42)</f>
        <v>72729.570000000065</v>
      </c>
      <c r="E43" s="20">
        <f>SUM(E35:E42)</f>
        <v>665898.15</v>
      </c>
      <c r="F43" s="20">
        <f>SUM(F35:F42)</f>
        <v>704589.79999999981</v>
      </c>
      <c r="G43" s="20">
        <f>SUM(G35:G42)</f>
        <v>593234.75999999989</v>
      </c>
      <c r="H43" s="20">
        <f>SUM(H35:H42)</f>
        <v>34037.920000000122</v>
      </c>
      <c r="I43" s="19"/>
    </row>
    <row r="44" spans="3:11" ht="13.5" customHeight="1" thickBot="1" x14ac:dyDescent="0.25">
      <c r="C44" s="18" t="s">
        <v>26</v>
      </c>
      <c r="D44" s="18"/>
      <c r="E44" s="18"/>
      <c r="F44" s="18"/>
      <c r="G44" s="18"/>
      <c r="H44" s="18"/>
      <c r="I44" s="18"/>
    </row>
    <row r="45" spans="3:11" ht="46.5" customHeight="1" thickBot="1" x14ac:dyDescent="0.25">
      <c r="C45" s="17" t="s">
        <v>25</v>
      </c>
      <c r="D45" s="16" t="s">
        <v>24</v>
      </c>
      <c r="E45" s="16"/>
      <c r="F45" s="16"/>
      <c r="G45" s="16"/>
      <c r="H45" s="16"/>
      <c r="I45" s="15" t="s">
        <v>23</v>
      </c>
    </row>
    <row r="46" spans="3:11" ht="23.25" customHeight="1" x14ac:dyDescent="0.3">
      <c r="C46" s="14" t="s">
        <v>22</v>
      </c>
      <c r="D46" s="14"/>
      <c r="E46" s="14"/>
      <c r="F46" s="14"/>
      <c r="G46" s="14"/>
      <c r="H46" s="13">
        <f>+H32+H43</f>
        <v>35482.740000000122</v>
      </c>
    </row>
    <row r="47" spans="3:11" ht="12" hidden="1" customHeight="1" x14ac:dyDescent="0.25">
      <c r="C47" s="12" t="s">
        <v>21</v>
      </c>
      <c r="D47" s="12"/>
    </row>
    <row r="48" spans="3:11" ht="12.75" hidden="1" customHeight="1" x14ac:dyDescent="0.2">
      <c r="C48" s="11" t="s">
        <v>20</v>
      </c>
    </row>
    <row r="49" spans="3:8" ht="12.75" customHeight="1" x14ac:dyDescent="0.2"/>
    <row r="50" spans="3:8" ht="12.75" hidden="1" customHeight="1" x14ac:dyDescent="0.2">
      <c r="D50" s="10">
        <f>+D35+D36+D40</f>
        <v>36802.630000000056</v>
      </c>
      <c r="E50" s="10">
        <f>+E35+E36+E40</f>
        <v>384516.48</v>
      </c>
      <c r="F50" s="10">
        <f>+F35+F36+F40</f>
        <v>384358.38999999996</v>
      </c>
      <c r="G50" s="10">
        <f>+G35+G36+G40</f>
        <v>341004.33</v>
      </c>
      <c r="H50" s="10">
        <f>+H35+H36+H40</f>
        <v>36960.720000000059</v>
      </c>
    </row>
    <row r="51" spans="3:8" hidden="1" x14ac:dyDescent="0.2">
      <c r="H51" s="9">
        <f>6314.29+3344.04+317.63+4857.16+33962.8+3333.43+31350.2</f>
        <v>83479.55</v>
      </c>
    </row>
    <row r="52" spans="3:8" x14ac:dyDescent="0.2">
      <c r="C52" s="9" t="s">
        <v>19</v>
      </c>
      <c r="D52" s="10"/>
      <c r="E52" s="10">
        <f>+E32+E43+23400</f>
        <v>703803.76</v>
      </c>
      <c r="F52" s="10"/>
      <c r="G52" s="10">
        <f>+G32+G43</f>
        <v>607740.36999999988</v>
      </c>
      <c r="H52" s="10"/>
    </row>
  </sheetData>
  <mergeCells count="10">
    <mergeCell ref="D45:H45"/>
    <mergeCell ref="I27:I31"/>
    <mergeCell ref="C26:I26"/>
    <mergeCell ref="C33:I33"/>
    <mergeCell ref="C21:I21"/>
    <mergeCell ref="C22:I22"/>
    <mergeCell ref="C23:I23"/>
    <mergeCell ref="C24:I24"/>
    <mergeCell ref="I35:I36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8247E-93B9-4E13-AD8F-CD137E0CF00C}">
  <dimension ref="A13:I25"/>
  <sheetViews>
    <sheetView topLeftCell="A10" zoomScaleNormal="100" zoomScaleSheetLayoutView="120" workbookViewId="0">
      <selection activeCell="I27" sqref="I27:I28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7" t="s">
        <v>18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17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16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15</v>
      </c>
      <c r="B16" s="6" t="s">
        <v>14</v>
      </c>
      <c r="C16" s="6" t="s">
        <v>13</v>
      </c>
      <c r="D16" s="6" t="s">
        <v>12</v>
      </c>
      <c r="E16" s="6" t="s">
        <v>11</v>
      </c>
      <c r="F16" s="6" t="s">
        <v>10</v>
      </c>
      <c r="G16" s="6" t="s">
        <v>9</v>
      </c>
      <c r="H16" s="6" t="s">
        <v>8</v>
      </c>
      <c r="I16" s="6" t="s">
        <v>7</v>
      </c>
    </row>
    <row r="17" spans="1:9" x14ac:dyDescent="0.25">
      <c r="A17" s="5" t="s">
        <v>6</v>
      </c>
      <c r="B17" s="4">
        <v>249.5</v>
      </c>
      <c r="C17" s="4"/>
      <c r="D17" s="4">
        <v>47.72</v>
      </c>
      <c r="E17" s="4">
        <v>47.7</v>
      </c>
      <c r="F17" s="4">
        <v>23.4</v>
      </c>
      <c r="G17" s="4">
        <v>4.0665300000000002</v>
      </c>
      <c r="H17" s="3">
        <v>4.5869999999999997</v>
      </c>
      <c r="I17" s="3">
        <f>B17+D17+F17-G17</f>
        <v>316.55347</v>
      </c>
    </row>
    <row r="19" spans="1:9" x14ac:dyDescent="0.25">
      <c r="A19" t="s">
        <v>5</v>
      </c>
    </row>
    <row r="20" spans="1:9" x14ac:dyDescent="0.25">
      <c r="A20" s="1" t="s">
        <v>4</v>
      </c>
      <c r="B20" s="1"/>
      <c r="C20" s="1"/>
      <c r="D20" s="1"/>
      <c r="E20" s="1"/>
      <c r="F20" s="1"/>
    </row>
    <row r="21" spans="1:9" x14ac:dyDescent="0.25">
      <c r="A21" s="1" t="s">
        <v>3</v>
      </c>
      <c r="B21" s="1"/>
      <c r="C21" s="1"/>
      <c r="D21" s="1"/>
      <c r="E21" s="1"/>
      <c r="F21" s="1"/>
    </row>
    <row r="22" spans="1:9" x14ac:dyDescent="0.25">
      <c r="A22" s="1" t="s">
        <v>2</v>
      </c>
      <c r="B22" s="1"/>
      <c r="C22" s="1"/>
      <c r="D22" s="1"/>
      <c r="E22" s="1"/>
      <c r="F22" s="2"/>
    </row>
    <row r="23" spans="1:9" x14ac:dyDescent="0.25">
      <c r="A23" s="1" t="s">
        <v>1</v>
      </c>
      <c r="B23" s="1"/>
      <c r="C23" s="1"/>
      <c r="D23" s="1"/>
      <c r="E23" s="1"/>
      <c r="F23" s="1"/>
    </row>
    <row r="25" spans="1:9" x14ac:dyDescent="0.25">
      <c r="G25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Пограничная5</vt:lpstr>
      <vt:lpstr>Пограничная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2022-03-02T11:24:27Z</dcterms:created>
  <dcterms:modified xsi:type="dcterms:W3CDTF">2022-03-19T18:29:11Z</dcterms:modified>
</cp:coreProperties>
</file>