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96EB1A89-B179-4E8D-92B9-1D5A7F87AA0F}" xr6:coauthVersionLast="47" xr6:coauthVersionMax="47" xr10:uidLastSave="{00000000-0000-0000-0000-000000000000}"/>
  <bookViews>
    <workbookView xWindow="-120" yWindow="-120" windowWidth="20730" windowHeight="11310" xr2:uid="{AE350AA8-450E-4F29-BBF1-4170D051576B}"/>
  </bookViews>
  <sheets>
    <sheet name="Школьная2 3" sheetId="2" r:id="rId1"/>
    <sheet name="Школьная 2 3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2" l="1"/>
  <c r="K28" i="2"/>
  <c r="F29" i="2"/>
  <c r="F33" i="2" s="1"/>
  <c r="H29" i="2"/>
  <c r="H33" i="2" s="1"/>
  <c r="K29" i="2"/>
  <c r="H30" i="2"/>
  <c r="K30" i="2"/>
  <c r="H31" i="2"/>
  <c r="K31" i="2"/>
  <c r="E32" i="2"/>
  <c r="H32" i="2" s="1"/>
  <c r="F32" i="2"/>
  <c r="G32" i="2"/>
  <c r="G33" i="2" s="1"/>
  <c r="K32" i="2"/>
  <c r="D33" i="2"/>
  <c r="E33" i="2"/>
  <c r="G36" i="2"/>
  <c r="G47" i="2" s="1"/>
  <c r="G57" i="2" s="1"/>
  <c r="H36" i="2"/>
  <c r="H37" i="2"/>
  <c r="H38" i="2"/>
  <c r="H47" i="2" s="1"/>
  <c r="H39" i="2"/>
  <c r="J39" i="2"/>
  <c r="K39" i="2"/>
  <c r="H40" i="2"/>
  <c r="J40" i="2"/>
  <c r="K40" i="2"/>
  <c r="H41" i="2"/>
  <c r="H42" i="2"/>
  <c r="H43" i="2"/>
  <c r="H44" i="2"/>
  <c r="K44" i="2"/>
  <c r="H45" i="2"/>
  <c r="G46" i="2"/>
  <c r="H46" i="2"/>
  <c r="D47" i="2"/>
  <c r="E47" i="2"/>
  <c r="E57" i="2" s="1"/>
  <c r="F47" i="2"/>
  <c r="H56" i="2"/>
  <c r="D58" i="2"/>
  <c r="E58" i="2"/>
  <c r="F58" i="2"/>
  <c r="H58" i="2"/>
  <c r="I17" i="1"/>
  <c r="H51" i="2" l="1"/>
  <c r="G58" i="2"/>
</calcChain>
</file>

<file path=xl/sharedStrings.xml><?xml version="1.0" encoding="utf-8"?>
<sst xmlns="http://schemas.openxmlformats.org/spreadsheetml/2006/main" count="78" uniqueCount="70">
  <si>
    <t>Ремонт узла учета ХВС, замена системы ХВС - 190.31 т.р.</t>
  </si>
  <si>
    <t>Замена стояков ХВС, ГВС - 324.77 т.р.</t>
  </si>
  <si>
    <t>Аварийное обслуживание - 2.86 т.р.</t>
  </si>
  <si>
    <t>Производство работ по неисправности в системе освещения общедомовых помещений - 0.56 т.р.</t>
  </si>
  <si>
    <t>Расходный материал - 0.25 т.р.</t>
  </si>
  <si>
    <t>Ремонт тепловых пунктов и систем теплопотребления. Установка иммитаторов в ИТП - 22.71 т.р.</t>
  </si>
  <si>
    <t>Ремонт систем ГВС, ХВс, ЦО - 0.52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</si>
  <si>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541</t>
    </r>
    <r>
      <rPr>
        <b/>
        <sz val="11"/>
        <color indexed="8"/>
        <rFont val="Calibri"/>
        <family val="2"/>
        <charset val="204"/>
      </rPr>
      <t xml:space="preserve">,98 </t>
    </r>
    <r>
      <rPr>
        <b/>
        <sz val="11"/>
        <color indexed="8"/>
        <rFont val="Calibri"/>
        <family val="2"/>
        <charset val="204"/>
      </rPr>
      <t>т</t>
    </r>
    <r>
      <rPr>
        <sz val="11"/>
        <color theme="1"/>
        <rFont val="Calibri"/>
        <family val="2"/>
        <charset val="204"/>
        <scheme val="minor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</si>
  <si>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</si>
  <si>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</si>
  <si>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</si>
  <si>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</si>
  <si>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</si>
  <si>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</si>
  <si>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</si>
  <si>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</si>
  <si>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</si>
  <si>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</si>
  <si>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2/3 по ул. Школьная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</si>
  <si>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</si>
  <si>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</si>
  <si>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</si>
  <si>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</si>
  <si>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</si>
  <si>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</si>
  <si>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Быковский Б.В.</t>
  </si>
  <si>
    <t xml:space="preserve">Поступило от Быковский Б.В. за управление и содержание общедомового имущества  58487,77 руб. </t>
  </si>
  <si>
    <t>ООО "Икс-Трим", АО "Эр-Телеком холдинг",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</si>
  <si>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</si>
  <si>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</si>
  <si>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</si>
  <si>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Итого</t>
  </si>
  <si>
    <t>ТСЖ "Родник-2004"</t>
  </si>
  <si>
    <t>Агентское вознаграждение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</si>
  <si>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</si>
  <si>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</si>
  <si>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</si>
  <si>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</si>
  <si>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</si>
  <si>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</si>
  <si>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</si>
  <si>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</si>
  <si>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>АО "Управляющая компания по обращению с отходами в ЛО"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</si>
  <si>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</si>
  <si>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</si>
  <si>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</si>
  <si>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</si>
  <si>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</si>
  <si>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</si>
  <si>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</si>
  <si>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</si>
  <si>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</si>
  <si>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</si>
  <si>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</si>
  <si>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</si>
  <si>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</si>
  <si>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</si>
  <si>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</si>
  <si>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</si>
  <si>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</si>
  <si>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</si>
  <si>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</si>
  <si>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</si>
  <si>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</si>
  <si>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</si>
  <si>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</si>
  <si>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2/3  по ул. Школьная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</si>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</sst>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4" fillId="0" borderId="0" xfId="1" applyFont="1"/>
    <xf numFmtId="4" fontId="4" fillId="0" borderId="0" xfId="1" applyNumberFormat="1" applyFont="1"/>
    <xf numFmtId="0" fontId="5" fillId="0" borderId="0" xfId="1" applyFont="1"/>
    <xf numFmtId="0" fontId="6" fillId="0" borderId="0" xfId="1" applyFont="1"/>
    <xf numFmtId="4" fontId="7" fillId="0" borderId="0" xfId="1" applyNumberFormat="1" applyFont="1"/>
    <xf numFmtId="0" fontId="8" fillId="0" borderId="0" xfId="1" applyFont="1"/>
    <xf numFmtId="0" fontId="9" fillId="0" borderId="2" xfId="1" applyFont="1" applyBorder="1" applyAlignment="1">
      <alignment horizontal="center" vertical="top" wrapText="1"/>
    </xf>
    <xf numFmtId="0" fontId="3" fillId="0" borderId="3" xfId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4" fontId="10" fillId="0" borderId="2" xfId="1" applyNumberFormat="1" applyFont="1" applyBorder="1" applyAlignment="1">
      <alignment vertical="top" wrapText="1"/>
    </xf>
    <xf numFmtId="0" fontId="10" fillId="0" borderId="7" xfId="1" applyFont="1" applyBorder="1" applyAlignment="1">
      <alignment horizontal="center" vertical="top" wrapText="1"/>
    </xf>
    <xf numFmtId="0" fontId="3" fillId="4" borderId="0" xfId="1" applyFill="1"/>
    <xf numFmtId="0" fontId="9" fillId="4" borderId="2" xfId="1" applyFont="1" applyFill="1" applyBorder="1" applyAlignment="1">
      <alignment horizontal="center" vertical="top" wrapText="1"/>
    </xf>
    <xf numFmtId="4" fontId="11" fillId="4" borderId="2" xfId="1" applyNumberFormat="1" applyFont="1" applyFill="1" applyBorder="1" applyAlignment="1">
      <alignment vertical="top" wrapText="1"/>
    </xf>
    <xf numFmtId="4" fontId="11" fillId="0" borderId="3" xfId="1" applyNumberFormat="1" applyFont="1" applyBorder="1" applyAlignment="1">
      <alignment vertical="top" wrapText="1"/>
    </xf>
    <xf numFmtId="4" fontId="4" fillId="4" borderId="2" xfId="1" applyNumberFormat="1" applyFont="1" applyFill="1" applyBorder="1" applyAlignment="1">
      <alignment vertical="top" wrapText="1"/>
    </xf>
    <xf numFmtId="4" fontId="4" fillId="4" borderId="2" xfId="1" applyNumberFormat="1" applyFont="1" applyFill="1" applyBorder="1" applyAlignment="1">
      <alignment horizontal="right" vertical="top" wrapText="1"/>
    </xf>
    <xf numFmtId="0" fontId="10" fillId="4" borderId="7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" fontId="4" fillId="0" borderId="2" xfId="1" applyNumberFormat="1" applyFont="1" applyBorder="1" applyAlignment="1">
      <alignment vertical="top" wrapText="1"/>
    </xf>
    <xf numFmtId="4" fontId="4" fillId="0" borderId="2" xfId="1" applyNumberFormat="1" applyFont="1" applyBorder="1" applyAlignment="1">
      <alignment horizontal="right" vertical="top" wrapText="1"/>
    </xf>
    <xf numFmtId="0" fontId="3" fillId="3" borderId="0" xfId="1" applyFill="1"/>
    <xf numFmtId="0" fontId="9" fillId="3" borderId="2" xfId="1" applyFont="1" applyFill="1" applyBorder="1" applyAlignment="1">
      <alignment horizontal="center" vertical="top" wrapText="1"/>
    </xf>
    <xf numFmtId="4" fontId="11" fillId="3" borderId="3" xfId="1" applyNumberFormat="1" applyFont="1" applyFill="1" applyBorder="1" applyAlignment="1">
      <alignment vertical="top" wrapText="1"/>
    </xf>
    <xf numFmtId="4" fontId="4" fillId="3" borderId="2" xfId="1" applyNumberFormat="1" applyFont="1" applyFill="1" applyBorder="1" applyAlignment="1">
      <alignment vertical="top" wrapText="1"/>
    </xf>
    <xf numFmtId="4" fontId="4" fillId="3" borderId="2" xfId="1" applyNumberFormat="1" applyFont="1" applyFill="1" applyBorder="1" applyAlignment="1">
      <alignment horizontal="right" vertical="top" wrapText="1"/>
    </xf>
    <xf numFmtId="0" fontId="12" fillId="0" borderId="7" xfId="1" applyFont="1" applyBorder="1" applyAlignment="1">
      <alignment horizontal="center" vertical="top" wrapText="1"/>
    </xf>
    <xf numFmtId="0" fontId="3" fillId="5" borderId="0" xfId="1" applyFill="1"/>
    <xf numFmtId="0" fontId="4" fillId="5" borderId="2" xfId="1" applyFont="1" applyFill="1" applyBorder="1" applyAlignment="1">
      <alignment horizontal="center" vertical="top" wrapText="1"/>
    </xf>
    <xf numFmtId="4" fontId="11" fillId="5" borderId="3" xfId="1" applyNumberFormat="1" applyFont="1" applyFill="1" applyBorder="1" applyAlignment="1">
      <alignment vertical="top" wrapText="1"/>
    </xf>
    <xf numFmtId="4" fontId="11" fillId="5" borderId="2" xfId="1" applyNumberFormat="1" applyFont="1" applyFill="1" applyBorder="1" applyAlignment="1">
      <alignment vertical="top" wrapText="1"/>
    </xf>
    <xf numFmtId="4" fontId="4" fillId="5" borderId="2" xfId="1" applyNumberFormat="1" applyFont="1" applyFill="1" applyBorder="1" applyAlignment="1">
      <alignment horizontal="right" vertical="top" wrapText="1"/>
    </xf>
    <xf numFmtId="0" fontId="10" fillId="5" borderId="7" xfId="1" applyFont="1" applyFill="1" applyBorder="1" applyAlignment="1">
      <alignment horizontal="center" vertical="top" wrapText="1"/>
    </xf>
    <xf numFmtId="4" fontId="11" fillId="0" borderId="2" xfId="1" applyNumberFormat="1" applyFont="1" applyBorder="1" applyAlignment="1">
      <alignment vertical="top" wrapText="1"/>
    </xf>
    <xf numFmtId="4" fontId="5" fillId="0" borderId="2" xfId="1" applyNumberFormat="1" applyFont="1" applyBorder="1" applyAlignment="1">
      <alignment horizontal="right" vertical="top" wrapText="1"/>
    </xf>
    <xf numFmtId="4" fontId="3" fillId="0" borderId="0" xfId="1" applyNumberFormat="1"/>
    <xf numFmtId="0" fontId="13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right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4" fontId="11" fillId="0" borderId="9" xfId="1" applyNumberFormat="1" applyFont="1" applyBorder="1" applyAlignment="1">
      <alignment vertical="top" wrapText="1"/>
    </xf>
    <xf numFmtId="0" fontId="4" fillId="0" borderId="10" xfId="1" applyFont="1" applyBorder="1" applyAlignment="1">
      <alignment horizontal="center" vertical="center" wrapText="1"/>
    </xf>
    <xf numFmtId="2" fontId="3" fillId="0" borderId="0" xfId="1" applyNumberFormat="1"/>
    <xf numFmtId="0" fontId="4" fillId="0" borderId="8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5" fillId="0" borderId="12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/>
    <xf numFmtId="0" fontId="10" fillId="0" borderId="0" xfId="1" applyFont="1" applyAlignment="1">
      <alignment horizontal="center"/>
    </xf>
    <xf numFmtId="0" fontId="17" fillId="0" borderId="3" xfId="1" applyFont="1" applyBorder="1"/>
    <xf numFmtId="0" fontId="17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DE9BA374-263E-4270-B073-0EC33005C9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2535-E8A8-4D0A-964F-79FD8FC7D311}">
  <dimension ref="A1:K58"/>
  <sheetViews>
    <sheetView tabSelected="1" topLeftCell="C36" zoomScaleNormal="100" workbookViewId="0">
      <selection activeCell="A58" sqref="A58:IV58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" style="8" customWidth="1"/>
    <col min="4" max="4" width="12.710937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28515625" style="8" customWidth="1"/>
    <col min="9" max="9" width="23.5703125" style="8" customWidth="1"/>
    <col min="10" max="10" width="10.140625" style="7" hidden="1" customWidth="1"/>
    <col min="11" max="11" width="0" style="7" hidden="1" customWidth="1"/>
    <col min="12" max="16384" width="9.140625" style="7"/>
  </cols>
  <sheetData>
    <row r="1" spans="3:9" ht="12.75" hidden="1" customHeight="1" x14ac:dyDescent="0.2">
      <c r="C1" s="69"/>
      <c r="D1" s="69"/>
      <c r="E1" s="69"/>
      <c r="F1" s="69"/>
      <c r="G1" s="69"/>
      <c r="H1" s="69"/>
      <c r="I1" s="69"/>
    </row>
    <row r="2" spans="3:9" ht="13.5" hidden="1" customHeight="1" thickBot="1" x14ac:dyDescent="0.25">
      <c r="C2" s="69"/>
      <c r="D2" s="69"/>
      <c r="E2" s="69" t="s">
        <v>69</v>
      </c>
      <c r="F2" s="69"/>
      <c r="G2" s="69"/>
      <c r="H2" s="69"/>
      <c r="I2" s="69"/>
    </row>
    <row r="3" spans="3:9" ht="13.5" hidden="1" customHeight="1" thickBot="1" x14ac:dyDescent="0.25">
      <c r="C3" s="74"/>
      <c r="D3" s="73"/>
      <c r="E3" s="72"/>
      <c r="F3" s="72"/>
      <c r="G3" s="72"/>
      <c r="H3" s="72"/>
      <c r="I3" s="71"/>
    </row>
    <row r="4" spans="3:9" ht="12.75" hidden="1" customHeight="1" x14ac:dyDescent="0.2">
      <c r="C4" s="70"/>
      <c r="D4" s="70"/>
      <c r="E4" s="69"/>
      <c r="F4" s="69"/>
      <c r="G4" s="69"/>
      <c r="H4" s="69"/>
      <c r="I4" s="69"/>
    </row>
    <row r="5" spans="3:9" ht="12.75" customHeight="1" x14ac:dyDescent="0.2">
      <c r="C5" s="70"/>
      <c r="D5" s="70"/>
      <c r="E5" s="69"/>
      <c r="F5" s="69"/>
      <c r="G5" s="69"/>
      <c r="H5" s="69"/>
      <c r="I5" s="69"/>
    </row>
    <row r="6" spans="3:9" ht="12.75" customHeight="1" x14ac:dyDescent="0.2">
      <c r="C6" s="70"/>
      <c r="D6" s="70"/>
      <c r="E6" s="69"/>
      <c r="F6" s="69"/>
      <c r="G6" s="69"/>
      <c r="H6" s="69"/>
      <c r="I6" s="69"/>
    </row>
    <row r="7" spans="3:9" ht="12.75" customHeight="1" x14ac:dyDescent="0.2">
      <c r="C7" s="70"/>
      <c r="D7" s="70"/>
      <c r="E7" s="69"/>
      <c r="F7" s="69"/>
      <c r="G7" s="69"/>
      <c r="H7" s="69"/>
      <c r="I7" s="69"/>
    </row>
    <row r="8" spans="3:9" ht="12.75" customHeight="1" x14ac:dyDescent="0.2">
      <c r="C8" s="70"/>
      <c r="D8" s="70"/>
      <c r="E8" s="69"/>
      <c r="F8" s="69"/>
      <c r="G8" s="69"/>
      <c r="H8" s="69"/>
      <c r="I8" s="69"/>
    </row>
    <row r="9" spans="3:9" ht="12.75" customHeight="1" x14ac:dyDescent="0.2">
      <c r="C9" s="70"/>
      <c r="D9" s="70"/>
      <c r="E9" s="69"/>
      <c r="F9" s="69"/>
      <c r="G9" s="69"/>
      <c r="H9" s="69"/>
      <c r="I9" s="69"/>
    </row>
    <row r="10" spans="3:9" ht="12.75" customHeight="1" x14ac:dyDescent="0.2">
      <c r="C10" s="70"/>
      <c r="D10" s="70"/>
      <c r="E10" s="69"/>
      <c r="F10" s="69"/>
      <c r="G10" s="69"/>
      <c r="H10" s="69"/>
      <c r="I10" s="69"/>
    </row>
    <row r="11" spans="3:9" ht="12.75" customHeight="1" x14ac:dyDescent="0.2">
      <c r="C11" s="70"/>
      <c r="D11" s="70"/>
      <c r="E11" s="69"/>
      <c r="F11" s="69"/>
      <c r="G11" s="69"/>
      <c r="H11" s="69"/>
      <c r="I11" s="69"/>
    </row>
    <row r="12" spans="3:9" ht="12.75" customHeight="1" x14ac:dyDescent="0.2">
      <c r="C12" s="70"/>
      <c r="D12" s="70"/>
      <c r="E12" s="69"/>
      <c r="F12" s="69"/>
      <c r="G12" s="69"/>
      <c r="H12" s="69"/>
      <c r="I12" s="69"/>
    </row>
    <row r="13" spans="3:9" ht="12.75" customHeight="1" x14ac:dyDescent="0.2">
      <c r="C13" s="70"/>
      <c r="D13" s="70"/>
      <c r="E13" s="69"/>
      <c r="F13" s="69"/>
      <c r="G13" s="69"/>
      <c r="H13" s="69"/>
      <c r="I13" s="69"/>
    </row>
    <row r="14" spans="3:9" ht="12.75" customHeight="1" x14ac:dyDescent="0.2">
      <c r="C14" s="70"/>
      <c r="D14" s="70"/>
      <c r="E14" s="69"/>
      <c r="F14" s="69"/>
      <c r="G14" s="69"/>
      <c r="H14" s="69"/>
      <c r="I14" s="69"/>
    </row>
    <row r="15" spans="3:9" ht="12.75" customHeight="1" x14ac:dyDescent="0.2">
      <c r="C15" s="70"/>
      <c r="D15" s="70"/>
      <c r="E15" s="69"/>
      <c r="F15" s="69"/>
      <c r="G15" s="69"/>
      <c r="H15" s="69"/>
      <c r="I15" s="69"/>
    </row>
    <row r="16" spans="3:9" ht="12.75" customHeight="1" x14ac:dyDescent="0.2">
      <c r="C16" s="70"/>
      <c r="D16" s="70"/>
      <c r="E16" s="69"/>
      <c r="F16" s="69"/>
      <c r="G16" s="69"/>
      <c r="H16" s="69"/>
      <c r="I16" s="69"/>
    </row>
    <row r="17" spans="3:11" ht="12.75" customHeight="1" x14ac:dyDescent="0.2">
      <c r="C17" s="70"/>
      <c r="D17" s="70"/>
      <c r="E17" s="69"/>
      <c r="F17" s="69"/>
      <c r="G17" s="69"/>
      <c r="H17" s="69"/>
      <c r="I17" s="69"/>
    </row>
    <row r="18" spans="3:11" ht="12.75" customHeight="1" x14ac:dyDescent="0.2">
      <c r="C18" s="70"/>
      <c r="D18" s="70"/>
      <c r="E18" s="69"/>
      <c r="F18" s="69"/>
      <c r="G18" s="69"/>
      <c r="H18" s="69"/>
      <c r="I18" s="69"/>
    </row>
    <row r="19" spans="3:11" ht="12.75" customHeight="1" x14ac:dyDescent="0.2">
      <c r="C19" s="70"/>
      <c r="D19" s="70"/>
      <c r="E19" s="69"/>
      <c r="F19" s="69"/>
      <c r="G19" s="69"/>
      <c r="H19" s="69"/>
      <c r="I19" s="69"/>
    </row>
    <row r="20" spans="3:11" ht="12.75" customHeight="1" x14ac:dyDescent="0.2">
      <c r="C20" s="70"/>
      <c r="D20" s="70"/>
      <c r="E20" s="69"/>
      <c r="F20" s="69"/>
      <c r="G20" s="69"/>
      <c r="H20" s="69"/>
      <c r="I20" s="69"/>
    </row>
    <row r="21" spans="3:11" ht="12.75" customHeight="1" x14ac:dyDescent="0.2">
      <c r="C21" s="70"/>
      <c r="D21" s="70"/>
      <c r="E21" s="69"/>
      <c r="F21" s="69"/>
      <c r="G21" s="69"/>
      <c r="H21" s="69"/>
      <c r="I21" s="69"/>
    </row>
    <row r="22" spans="3:11" ht="14.25" x14ac:dyDescent="0.2">
      <c r="C22" s="68" t="s">
        <v>68</v>
      </c>
      <c r="D22" s="68"/>
      <c r="E22" s="68"/>
      <c r="F22" s="68"/>
      <c r="G22" s="68"/>
      <c r="H22" s="68"/>
      <c r="I22" s="68"/>
    </row>
    <row r="23" spans="3:11" x14ac:dyDescent="0.2">
      <c r="C23" s="67" t="s">
        <v>67</v>
      </c>
      <c r="D23" s="67"/>
      <c r="E23" s="67"/>
      <c r="F23" s="67"/>
      <c r="G23" s="67"/>
      <c r="H23" s="67"/>
      <c r="I23" s="67"/>
    </row>
    <row r="24" spans="3:11" x14ac:dyDescent="0.2">
      <c r="C24" s="67" t="s">
        <v>66</v>
      </c>
      <c r="D24" s="67"/>
      <c r="E24" s="67"/>
      <c r="F24" s="67"/>
      <c r="G24" s="67"/>
      <c r="H24" s="67"/>
      <c r="I24" s="67"/>
    </row>
    <row r="25" spans="3:11" ht="6" customHeight="1" thickBot="1" x14ac:dyDescent="0.25">
      <c r="C25" s="66"/>
      <c r="D25" s="66"/>
      <c r="E25" s="66"/>
      <c r="F25" s="66"/>
      <c r="G25" s="66"/>
      <c r="H25" s="66"/>
      <c r="I25" s="66"/>
    </row>
    <row r="26" spans="3:11" ht="55.5" customHeight="1" thickBot="1" x14ac:dyDescent="0.25">
      <c r="C26" s="53" t="s">
        <v>56</v>
      </c>
      <c r="D26" s="56" t="s">
        <v>55</v>
      </c>
      <c r="E26" s="55" t="s">
        <v>54</v>
      </c>
      <c r="F26" s="55" t="s">
        <v>53</v>
      </c>
      <c r="G26" s="55" t="s">
        <v>52</v>
      </c>
      <c r="H26" s="55" t="s">
        <v>51</v>
      </c>
      <c r="I26" s="56" t="s">
        <v>65</v>
      </c>
    </row>
    <row r="27" spans="3:11" ht="13.5" customHeight="1" thickBot="1" x14ac:dyDescent="0.25">
      <c r="C27" s="65" t="s">
        <v>64</v>
      </c>
      <c r="D27" s="64"/>
      <c r="E27" s="64"/>
      <c r="F27" s="64"/>
      <c r="G27" s="64"/>
      <c r="H27" s="64"/>
      <c r="I27" s="63"/>
    </row>
    <row r="28" spans="3:11" ht="13.5" customHeight="1" thickBot="1" x14ac:dyDescent="0.25">
      <c r="C28" s="24" t="s">
        <v>63</v>
      </c>
      <c r="D28" s="34">
        <v>681.59000000001481</v>
      </c>
      <c r="E28" s="47"/>
      <c r="F28" s="47">
        <v>438.34</v>
      </c>
      <c r="G28" s="47"/>
      <c r="H28" s="59">
        <f>+D28+E28-F28</f>
        <v>243.25000000001484</v>
      </c>
      <c r="I28" s="62" t="s">
        <v>62</v>
      </c>
      <c r="K28" s="7">
        <f>48748.09+65.48+33.41</f>
        <v>48846.98</v>
      </c>
    </row>
    <row r="29" spans="3:11" ht="13.5" customHeight="1" thickBot="1" x14ac:dyDescent="0.25">
      <c r="C29" s="24" t="s">
        <v>61</v>
      </c>
      <c r="D29" s="34">
        <v>612.72000000001526</v>
      </c>
      <c r="E29" s="33"/>
      <c r="F29" s="33">
        <f>268.23+124.96+0.86</f>
        <v>394.05</v>
      </c>
      <c r="G29" s="47"/>
      <c r="H29" s="59">
        <f>+D29+E29-F29</f>
        <v>218.67000000001525</v>
      </c>
      <c r="I29" s="60"/>
      <c r="K29" s="61">
        <f>16.54+45.55+17233.82-3607.31</f>
        <v>13688.6</v>
      </c>
    </row>
    <row r="30" spans="3:11" ht="13.5" customHeight="1" thickBot="1" x14ac:dyDescent="0.25">
      <c r="C30" s="24" t="s">
        <v>60</v>
      </c>
      <c r="D30" s="34">
        <v>145.75000000000043</v>
      </c>
      <c r="E30" s="33"/>
      <c r="F30" s="33">
        <v>93.74</v>
      </c>
      <c r="G30" s="47"/>
      <c r="H30" s="59">
        <f>+D30+E30-F30</f>
        <v>52.010000000000431</v>
      </c>
      <c r="I30" s="60"/>
      <c r="K30" s="61">
        <f>11723.41-216.81+26.1</f>
        <v>11532.7</v>
      </c>
    </row>
    <row r="31" spans="3:11" ht="13.5" customHeight="1" thickBot="1" x14ac:dyDescent="0.25">
      <c r="C31" s="24" t="s">
        <v>59</v>
      </c>
      <c r="D31" s="34">
        <v>191.7700000000055</v>
      </c>
      <c r="E31" s="33"/>
      <c r="F31" s="33">
        <v>123.31</v>
      </c>
      <c r="G31" s="47"/>
      <c r="H31" s="59">
        <f>+D31+E31-F31</f>
        <v>68.460000000005493</v>
      </c>
      <c r="I31" s="60"/>
      <c r="K31" s="7">
        <f>9.59+4181.84-76.1+2.22+2556.47-360.01</f>
        <v>6314.01</v>
      </c>
    </row>
    <row r="32" spans="3:11" ht="13.5" customHeight="1" thickBot="1" x14ac:dyDescent="0.25">
      <c r="C32" s="24" t="s">
        <v>58</v>
      </c>
      <c r="D32" s="34">
        <v>1894.2999999999956</v>
      </c>
      <c r="E32" s="33">
        <f>17420.94+7262.31+3097</f>
        <v>27780.25</v>
      </c>
      <c r="F32" s="33">
        <f>18561.6+7729.94+4133.18-944.16</f>
        <v>29480.559999999998</v>
      </c>
      <c r="G32" s="47">
        <f>+E32</f>
        <v>27780.25</v>
      </c>
      <c r="H32" s="59">
        <f>+D32+E32-F32</f>
        <v>193.98999999999796</v>
      </c>
      <c r="I32" s="58"/>
      <c r="K32" s="7">
        <f>3.55+486.73-1645.94+168.41+0.38+0.14-8.24+0.08-6.06</f>
        <v>-1000.95</v>
      </c>
    </row>
    <row r="33" spans="3:11" ht="13.5" customHeight="1" thickBot="1" x14ac:dyDescent="0.25">
      <c r="C33" s="24" t="s">
        <v>31</v>
      </c>
      <c r="D33" s="23">
        <f>SUM(D28:D32)</f>
        <v>3526.1300000000315</v>
      </c>
      <c r="E33" s="23">
        <f>SUM(E28:E32)</f>
        <v>27780.25</v>
      </c>
      <c r="F33" s="23">
        <f>SUM(F28:F32)</f>
        <v>30529.999999999996</v>
      </c>
      <c r="G33" s="23">
        <f>SUM(G28:G32)</f>
        <v>27780.25</v>
      </c>
      <c r="H33" s="23">
        <f>SUM(H28:H32)</f>
        <v>776.38000000003399</v>
      </c>
      <c r="I33" s="24"/>
    </row>
    <row r="34" spans="3:11" ht="13.5" customHeight="1" thickBot="1" x14ac:dyDescent="0.25">
      <c r="C34" s="57" t="s">
        <v>57</v>
      </c>
      <c r="D34" s="57"/>
      <c r="E34" s="57"/>
      <c r="F34" s="57"/>
      <c r="G34" s="57"/>
      <c r="H34" s="57"/>
      <c r="I34" s="57"/>
    </row>
    <row r="35" spans="3:11" ht="60" customHeight="1" thickBot="1" x14ac:dyDescent="0.25">
      <c r="C35" s="40" t="s">
        <v>56</v>
      </c>
      <c r="D35" s="56" t="s">
        <v>55</v>
      </c>
      <c r="E35" s="55" t="s">
        <v>54</v>
      </c>
      <c r="F35" s="55" t="s">
        <v>53</v>
      </c>
      <c r="G35" s="55" t="s">
        <v>52</v>
      </c>
      <c r="H35" s="55" t="s">
        <v>51</v>
      </c>
      <c r="I35" s="54" t="s">
        <v>50</v>
      </c>
    </row>
    <row r="36" spans="3:11" ht="25.5" customHeight="1" thickBot="1" x14ac:dyDescent="0.25">
      <c r="C36" s="53" t="s">
        <v>49</v>
      </c>
      <c r="D36" s="52">
        <v>27217.27999999997</v>
      </c>
      <c r="E36" s="28">
        <v>301522.44</v>
      </c>
      <c r="F36" s="28">
        <v>300602.38</v>
      </c>
      <c r="G36" s="28">
        <f>+E36</f>
        <v>301522.44</v>
      </c>
      <c r="H36" s="28">
        <f>+D36+E36-F36</f>
        <v>28137.339999999967</v>
      </c>
      <c r="I36" s="51" t="s">
        <v>48</v>
      </c>
    </row>
    <row r="37" spans="3:11" ht="14.25" customHeight="1" thickBot="1" x14ac:dyDescent="0.25">
      <c r="C37" s="24" t="s">
        <v>47</v>
      </c>
      <c r="D37" s="34">
        <v>7154.6200000000099</v>
      </c>
      <c r="E37" s="47">
        <v>79537.08</v>
      </c>
      <c r="F37" s="47">
        <v>79278.38</v>
      </c>
      <c r="G37" s="28">
        <v>541980.35</v>
      </c>
      <c r="H37" s="28">
        <f>+D37+E37-F37</f>
        <v>7413.320000000007</v>
      </c>
      <c r="I37" s="50"/>
      <c r="J37" s="49"/>
    </row>
    <row r="38" spans="3:11" ht="13.5" customHeight="1" thickBot="1" x14ac:dyDescent="0.25">
      <c r="C38" s="40" t="s">
        <v>46</v>
      </c>
      <c r="D38" s="48">
        <v>2.4666380049609415E-11</v>
      </c>
      <c r="E38" s="47"/>
      <c r="F38" s="47"/>
      <c r="G38" s="28"/>
      <c r="H38" s="28">
        <f>+D38+E38-F38</f>
        <v>2.4666380049609415E-11</v>
      </c>
      <c r="I38" s="22"/>
    </row>
    <row r="39" spans="3:11" ht="12.75" customHeight="1" thickBot="1" x14ac:dyDescent="0.25">
      <c r="C39" s="24" t="s">
        <v>45</v>
      </c>
      <c r="D39" s="48">
        <v>2455.9099999999899</v>
      </c>
      <c r="E39" s="47"/>
      <c r="F39" s="47">
        <v>1579.38</v>
      </c>
      <c r="G39" s="28"/>
      <c r="H39" s="28">
        <f>+D39+E39-F39</f>
        <v>876.52999999998974</v>
      </c>
      <c r="I39" s="14" t="s">
        <v>44</v>
      </c>
      <c r="J39" s="7">
        <f>18280.89+4054.44</f>
        <v>22335.329999999998</v>
      </c>
      <c r="K39" s="7">
        <f>19716.33+4180.25</f>
        <v>23896.58</v>
      </c>
    </row>
    <row r="40" spans="3:11" ht="32.25" customHeight="1" thickBot="1" x14ac:dyDescent="0.25">
      <c r="C40" s="24" t="s">
        <v>43</v>
      </c>
      <c r="D40" s="34">
        <v>156.79999999998023</v>
      </c>
      <c r="E40" s="47"/>
      <c r="F40" s="47">
        <v>100.84</v>
      </c>
      <c r="G40" s="28"/>
      <c r="H40" s="28">
        <f>+D40+E40-F40</f>
        <v>55.959999999980226</v>
      </c>
      <c r="I40" s="32" t="s">
        <v>42</v>
      </c>
      <c r="J40" s="7">
        <f>140.43+4631.58</f>
        <v>4772.01</v>
      </c>
      <c r="K40" s="7">
        <f>24.21+254.78+5254.2</f>
        <v>5533.19</v>
      </c>
    </row>
    <row r="41" spans="3:11" s="41" customFormat="1" ht="13.5" hidden="1" customHeight="1" thickBot="1" x14ac:dyDescent="0.25">
      <c r="C41" s="46" t="s">
        <v>41</v>
      </c>
      <c r="D41" s="45">
        <v>0</v>
      </c>
      <c r="E41" s="44"/>
      <c r="F41" s="44"/>
      <c r="G41" s="28"/>
      <c r="H41" s="43">
        <f>+D41+E41-F41</f>
        <v>0</v>
      </c>
      <c r="I41" s="42" t="s">
        <v>40</v>
      </c>
    </row>
    <row r="42" spans="3:11" ht="33" customHeight="1" thickBot="1" x14ac:dyDescent="0.25">
      <c r="C42" s="24" t="s">
        <v>39</v>
      </c>
      <c r="D42" s="34">
        <v>339.17999999999984</v>
      </c>
      <c r="E42" s="33">
        <v>3753.6</v>
      </c>
      <c r="F42" s="33">
        <v>3742.38</v>
      </c>
      <c r="G42" s="28">
        <v>3300</v>
      </c>
      <c r="H42" s="28">
        <f>+D42+E42-F42</f>
        <v>350.39999999999964</v>
      </c>
      <c r="I42" s="32" t="s">
        <v>38</v>
      </c>
    </row>
    <row r="43" spans="3:11" ht="13.5" customHeight="1" thickBot="1" x14ac:dyDescent="0.25">
      <c r="C43" s="40" t="s">
        <v>37</v>
      </c>
      <c r="D43" s="34">
        <v>126.75000000000398</v>
      </c>
      <c r="E43" s="33"/>
      <c r="F43" s="33">
        <v>81.52</v>
      </c>
      <c r="G43" s="28"/>
      <c r="H43" s="28">
        <f>+D43+E43-F43</f>
        <v>45.230000000003983</v>
      </c>
      <c r="I43" s="14"/>
    </row>
    <row r="44" spans="3:11" s="35" customFormat="1" ht="13.5" thickBot="1" x14ac:dyDescent="0.25">
      <c r="C44" s="40" t="s">
        <v>36</v>
      </c>
      <c r="D44" s="39">
        <v>-120.21</v>
      </c>
      <c r="E44" s="38"/>
      <c r="F44" s="38">
        <v>-120.21</v>
      </c>
      <c r="G44" s="28"/>
      <c r="H44" s="37">
        <f>+D44+E44-F44</f>
        <v>0</v>
      </c>
      <c r="I44" s="36"/>
      <c r="K44" s="35">
        <f>321.3+159.47</f>
        <v>480.77</v>
      </c>
    </row>
    <row r="45" spans="3:11" ht="17.25" customHeight="1" thickBot="1" x14ac:dyDescent="0.25">
      <c r="C45" s="24" t="s">
        <v>35</v>
      </c>
      <c r="D45" s="34">
        <v>1098.4300000000003</v>
      </c>
      <c r="E45" s="33">
        <v>12153.96</v>
      </c>
      <c r="F45" s="33">
        <v>12117.74</v>
      </c>
      <c r="G45" s="28">
        <v>19174.68</v>
      </c>
      <c r="H45" s="28">
        <f>+D45+E45-F45</f>
        <v>1134.6499999999996</v>
      </c>
      <c r="I45" s="32" t="s">
        <v>34</v>
      </c>
    </row>
    <row r="46" spans="3:11" s="25" customFormat="1" ht="13.5" hidden="1" thickBot="1" x14ac:dyDescent="0.25">
      <c r="C46" s="31" t="s">
        <v>33</v>
      </c>
      <c r="D46" s="30">
        <v>0</v>
      </c>
      <c r="E46" s="29"/>
      <c r="F46" s="29"/>
      <c r="G46" s="28">
        <f>+E46</f>
        <v>0</v>
      </c>
      <c r="H46" s="27">
        <f>+D46+E46-F46</f>
        <v>0</v>
      </c>
      <c r="I46" s="26" t="s">
        <v>32</v>
      </c>
    </row>
    <row r="47" spans="3:11" ht="15.75" customHeight="1" thickBot="1" x14ac:dyDescent="0.25">
      <c r="C47" s="24" t="s">
        <v>31</v>
      </c>
      <c r="D47" s="23">
        <f>SUM(D36:D46)</f>
        <v>38428.75999999998</v>
      </c>
      <c r="E47" s="23">
        <f>SUM(E36:E46)</f>
        <v>396967.08</v>
      </c>
      <c r="F47" s="23">
        <f>SUM(F36:F46)</f>
        <v>397382.41000000003</v>
      </c>
      <c r="G47" s="23">
        <f>SUM(G36:G46)</f>
        <v>865977.47000000009</v>
      </c>
      <c r="H47" s="23">
        <f>SUM(H36:H46)</f>
        <v>38013.429999999971</v>
      </c>
      <c r="I47" s="22"/>
    </row>
    <row r="48" spans="3:11" ht="13.5" customHeight="1" thickBot="1" x14ac:dyDescent="0.25">
      <c r="C48" s="21" t="s">
        <v>30</v>
      </c>
      <c r="D48" s="21"/>
      <c r="E48" s="21"/>
      <c r="F48" s="21"/>
      <c r="G48" s="21"/>
      <c r="H48" s="21"/>
      <c r="I48" s="21"/>
    </row>
    <row r="49" spans="3:9" ht="40.5" customHeight="1" thickBot="1" x14ac:dyDescent="0.25">
      <c r="C49" s="18" t="s">
        <v>29</v>
      </c>
      <c r="D49" s="20" t="s">
        <v>28</v>
      </c>
      <c r="E49" s="20"/>
      <c r="F49" s="20"/>
      <c r="G49" s="20"/>
      <c r="H49" s="20"/>
      <c r="I49" s="19" t="s">
        <v>27</v>
      </c>
    </row>
    <row r="50" spans="3:9" ht="28.5" customHeight="1" thickBot="1" x14ac:dyDescent="0.25">
      <c r="C50" s="18" t="s">
        <v>25</v>
      </c>
      <c r="D50" s="17" t="s">
        <v>26</v>
      </c>
      <c r="E50" s="16"/>
      <c r="F50" s="16"/>
      <c r="G50" s="16"/>
      <c r="H50" s="15"/>
      <c r="I50" s="14" t="s">
        <v>25</v>
      </c>
    </row>
    <row r="51" spans="3:9" ht="18" customHeight="1" x14ac:dyDescent="0.3">
      <c r="C51" s="13" t="s">
        <v>24</v>
      </c>
      <c r="D51" s="13"/>
      <c r="E51" s="13"/>
      <c r="F51" s="13"/>
      <c r="G51" s="13"/>
      <c r="H51" s="12">
        <f>+H33+H47</f>
        <v>38789.810000000005</v>
      </c>
    </row>
    <row r="52" spans="3:9" ht="15" hidden="1" x14ac:dyDescent="0.25">
      <c r="C52" s="11" t="s">
        <v>23</v>
      </c>
      <c r="D52" s="11"/>
    </row>
    <row r="53" spans="3:9" hidden="1" x14ac:dyDescent="0.2">
      <c r="C53" s="10" t="s">
        <v>22</v>
      </c>
    </row>
    <row r="54" spans="3:9" x14ac:dyDescent="0.2">
      <c r="E54" s="9"/>
      <c r="F54" s="9"/>
    </row>
    <row r="55" spans="3:9" x14ac:dyDescent="0.2">
      <c r="D55" s="9"/>
      <c r="E55" s="9"/>
      <c r="F55" s="9"/>
      <c r="G55" s="9"/>
      <c r="H55" s="9"/>
    </row>
    <row r="56" spans="3:9" hidden="1" x14ac:dyDescent="0.2">
      <c r="H56" s="8">
        <f>6242.8+1089.13+333.02+4802.16+24728.96+2424.59+31911.48</f>
        <v>71532.14</v>
      </c>
    </row>
    <row r="57" spans="3:9" x14ac:dyDescent="0.2">
      <c r="C57" s="8" t="s">
        <v>21</v>
      </c>
      <c r="E57" s="9">
        <f>+E47+E33+23400+58487.77</f>
        <v>506635.10000000003</v>
      </c>
      <c r="F57" s="9"/>
      <c r="G57" s="9">
        <f>+G47+G33</f>
        <v>893757.72000000009</v>
      </c>
      <c r="H57" s="9"/>
    </row>
    <row r="58" spans="3:9" hidden="1" x14ac:dyDescent="0.2">
      <c r="D58" s="9">
        <f>+D36+D37+D38+D42</f>
        <v>34711.08</v>
      </c>
      <c r="E58" s="9">
        <f>+E36+E37+E38+E42</f>
        <v>384813.12</v>
      </c>
      <c r="F58" s="9">
        <f>+F36+F37+F38+F42</f>
        <v>383623.14</v>
      </c>
      <c r="G58" s="9">
        <f>+G36+G37+G38+G42</f>
        <v>846802.79</v>
      </c>
      <c r="H58" s="9">
        <f>+H36+H37+H38+H42</f>
        <v>35901.06</v>
      </c>
    </row>
  </sheetData>
  <mergeCells count="11">
    <mergeCell ref="I28:I32"/>
    <mergeCell ref="C22:I22"/>
    <mergeCell ref="C23:I23"/>
    <mergeCell ref="C24:I24"/>
    <mergeCell ref="C25:I25"/>
    <mergeCell ref="C27:I27"/>
    <mergeCell ref="D50:H50"/>
    <mergeCell ref="C48:I48"/>
    <mergeCell ref="D49:H49"/>
    <mergeCell ref="C34:I34"/>
    <mergeCell ref="I36:I3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51BC-CE4A-49E5-B1B2-7C1E659D2FC0}">
  <dimension ref="A13:I26"/>
  <sheetViews>
    <sheetView topLeftCell="A14" zoomScaleNormal="100" zoomScaleSheetLayoutView="120" workbookViewId="0">
      <selection activeCell="H25" sqref="H2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6" t="s">
        <v>20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 t="s">
        <v>19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 t="s">
        <v>18</v>
      </c>
      <c r="B15" s="6"/>
      <c r="C15" s="6"/>
      <c r="D15" s="6"/>
      <c r="E15" s="6"/>
      <c r="F15" s="6"/>
      <c r="G15" s="6"/>
      <c r="H15" s="6"/>
      <c r="I15" s="6"/>
    </row>
    <row r="16" spans="1:9" ht="60" x14ac:dyDescent="0.25">
      <c r="A16" s="5" t="s">
        <v>17</v>
      </c>
      <c r="B16" s="5" t="s">
        <v>16</v>
      </c>
      <c r="C16" s="5" t="s">
        <v>15</v>
      </c>
      <c r="D16" s="5" t="s">
        <v>14</v>
      </c>
      <c r="E16" s="5" t="s">
        <v>13</v>
      </c>
      <c r="F16" s="5" t="s">
        <v>12</v>
      </c>
      <c r="G16" s="5" t="s">
        <v>11</v>
      </c>
      <c r="H16" s="5" t="s">
        <v>10</v>
      </c>
      <c r="I16" s="5" t="s">
        <v>9</v>
      </c>
    </row>
    <row r="17" spans="1:9" x14ac:dyDescent="0.25">
      <c r="A17" s="4" t="s">
        <v>8</v>
      </c>
      <c r="B17" s="3">
        <v>264.10000000000002</v>
      </c>
      <c r="C17" s="3">
        <v>0</v>
      </c>
      <c r="D17" s="3">
        <v>79.540000000000006</v>
      </c>
      <c r="E17" s="3">
        <v>79.28</v>
      </c>
      <c r="F17" s="3">
        <v>81.89</v>
      </c>
      <c r="G17" s="2">
        <v>541.98035000000004</v>
      </c>
      <c r="H17" s="1">
        <v>7.4133199999999997</v>
      </c>
      <c r="I17" s="1">
        <f>B17+D17+F17-G17</f>
        <v>-116.45035000000001</v>
      </c>
    </row>
    <row r="19" spans="1:9" x14ac:dyDescent="0.25">
      <c r="A19" t="s">
        <v>7</v>
      </c>
    </row>
    <row r="20" spans="1:9" x14ac:dyDescent="0.25">
      <c r="A20" t="s">
        <v>6</v>
      </c>
    </row>
    <row r="21" spans="1:9" x14ac:dyDescent="0.25">
      <c r="A21" t="s">
        <v>5</v>
      </c>
    </row>
    <row r="22" spans="1:9" x14ac:dyDescent="0.25">
      <c r="A22" t="s">
        <v>4</v>
      </c>
    </row>
    <row r="23" spans="1:9" x14ac:dyDescent="0.25">
      <c r="A23" t="s">
        <v>3</v>
      </c>
    </row>
    <row r="24" spans="1:9" x14ac:dyDescent="0.25">
      <c r="A24" t="s">
        <v>2</v>
      </c>
    </row>
    <row r="25" spans="1:9" x14ac:dyDescent="0.25">
      <c r="A25" t="s">
        <v>1</v>
      </c>
    </row>
    <row r="26" spans="1:9" x14ac:dyDescent="0.25">
      <c r="A26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3</vt:lpstr>
      <vt:lpstr>Школьная 2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2022-03-02T11:31:59Z</dcterms:created>
  <dcterms:modified xsi:type="dcterms:W3CDTF">2022-03-19T18:42:13Z</dcterms:modified>
</cp:coreProperties>
</file>