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16EFC06B-CF7D-4524-9D3E-ABE72C809FCF}" xr6:coauthVersionLast="47" xr6:coauthVersionMax="47" xr10:uidLastSave="{00000000-0000-0000-0000-000000000000}"/>
  <bookViews>
    <workbookView xWindow="-120" yWindow="-120" windowWidth="20730" windowHeight="11310" xr2:uid="{56C41CE6-0CE0-437C-8639-12129AA8EE50}"/>
  </bookViews>
  <sheets>
    <sheet name="Школьная6 3" sheetId="2" r:id="rId1"/>
    <sheet name="Школьная 6 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H27" i="2"/>
  <c r="H28" i="2"/>
  <c r="H29" i="2"/>
  <c r="H31" i="2" s="1"/>
  <c r="K29" i="2"/>
  <c r="E30" i="2"/>
  <c r="F30" i="2"/>
  <c r="H30" i="2" s="1"/>
  <c r="G30" i="2"/>
  <c r="G31" i="2" s="1"/>
  <c r="K30" i="2"/>
  <c r="D31" i="2"/>
  <c r="E31" i="2"/>
  <c r="E55" i="2" s="1"/>
  <c r="G34" i="2"/>
  <c r="G53" i="2" s="1"/>
  <c r="H34" i="2"/>
  <c r="H35" i="2"/>
  <c r="H36" i="2"/>
  <c r="H45" i="2" s="1"/>
  <c r="G37" i="2"/>
  <c r="H37" i="2"/>
  <c r="J37" i="2"/>
  <c r="K37" i="2"/>
  <c r="H38" i="2"/>
  <c r="H39" i="2"/>
  <c r="H40" i="2"/>
  <c r="H41" i="2"/>
  <c r="G42" i="2"/>
  <c r="H42" i="2"/>
  <c r="H43" i="2"/>
  <c r="G44" i="2"/>
  <c r="H44" i="2"/>
  <c r="D45" i="2"/>
  <c r="E45" i="2"/>
  <c r="F45" i="2"/>
  <c r="G45" i="2"/>
  <c r="G55" i="2" s="1"/>
  <c r="D53" i="2"/>
  <c r="E53" i="2"/>
  <c r="F53" i="2"/>
  <c r="H53" i="2"/>
  <c r="H54" i="2"/>
  <c r="I18" i="1"/>
  <c r="H49" i="2" l="1"/>
  <c r="F31" i="2"/>
</calcChain>
</file>

<file path=xl/sharedStrings.xml><?xml version="1.0" encoding="utf-8"?>
<sst xmlns="http://schemas.openxmlformats.org/spreadsheetml/2006/main" count="74" uniqueCount="67">
  <si>
    <t>Аварийное обслуживание - 1.65 т.р.</t>
  </si>
  <si>
    <t>Производство работ по неисправности в системе освещения общедомовых помещений - 0.66 т.р.</t>
  </si>
  <si>
    <t>Расходный материал - 0.17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</si>
  <si>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2.48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</si>
  <si>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</si>
  <si>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</si>
  <si>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</si>
  <si>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</si>
  <si>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</si>
  <si>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</si>
  <si>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</si>
  <si>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</si>
  <si>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</si>
  <si>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</si>
  <si>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6/3 по ул. Школьная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</si>
  <si>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</si>
  <si>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</si>
  <si>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</si>
  <si>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</si>
  <si>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</si>
  <si>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</si>
  <si>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Гашимова Л.</t>
  </si>
  <si>
    <t xml:space="preserve">Поступило от Гашимовой Л. за управление и содержание общедомового имущества  10000,00 руб. </t>
  </si>
  <si>
    <t>Гашимова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</si>
  <si>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</si>
  <si>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</si>
  <si>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</si>
  <si>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</si>
  <si>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</si>
  <si>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</si>
  <si>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</si>
  <si>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</si>
  <si>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</si>
  <si>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повыш.коэфф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</si>
  <si>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</si>
  <si>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</si>
  <si>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</si>
  <si>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</si>
  <si>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</si>
  <si>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>АО "Управляющая компания по обращению с отходами в ЛО"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</si>
  <si>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</si>
  <si>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</si>
  <si>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</si>
  <si>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</si>
  <si>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</si>
  <si>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</si>
  <si>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</si>
  <si>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</si>
  <si>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</si>
  <si>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</si>
  <si>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</si>
  <si>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</si>
  <si>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</si>
  <si>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</si>
  <si>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</si>
  <si>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</si>
  <si>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</si>
  <si>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</si>
  <si>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</si>
  <si>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</si>
  <si>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</si>
  <si>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</si>
  <si>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</si>
  <si>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6/3  по ул. Школьная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</si>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</sst>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4" fillId="0" borderId="2" xfId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4" fontId="11" fillId="0" borderId="3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horizontal="right" vertical="top" wrapText="1"/>
    </xf>
    <xf numFmtId="0" fontId="4" fillId="0" borderId="7" xfId="1" applyFont="1" applyBorder="1" applyAlignment="1">
      <alignment horizontal="center" vertical="top" wrapText="1"/>
    </xf>
    <xf numFmtId="0" fontId="3" fillId="3" borderId="0" xfId="1" applyFill="1"/>
    <xf numFmtId="0" fontId="5" fillId="3" borderId="7" xfId="1" applyFont="1" applyFill="1" applyBorder="1" applyAlignment="1">
      <alignment horizontal="center" vertical="top" wrapText="1"/>
    </xf>
    <xf numFmtId="4" fontId="11" fillId="3" borderId="3" xfId="1" applyNumberFormat="1" applyFont="1" applyFill="1" applyBorder="1" applyAlignment="1">
      <alignment vertical="top" wrapText="1"/>
    </xf>
    <xf numFmtId="4" fontId="4" fillId="3" borderId="7" xfId="1" applyNumberFormat="1" applyFont="1" applyFill="1" applyBorder="1" applyAlignment="1">
      <alignment vertical="top" wrapText="1"/>
    </xf>
    <xf numFmtId="4" fontId="4" fillId="3" borderId="7" xfId="1" applyNumberFormat="1" applyFont="1" applyFill="1" applyBorder="1" applyAlignment="1">
      <alignment horizontal="right" vertical="top" wrapText="1"/>
    </xf>
    <xf numFmtId="0" fontId="12" fillId="3" borderId="8" xfId="1" applyFont="1" applyFill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3" fillId="4" borderId="0" xfId="1" applyFill="1"/>
    <xf numFmtId="0" fontId="4" fillId="4" borderId="7" xfId="1" applyFont="1" applyFill="1" applyBorder="1" applyAlignment="1">
      <alignment horizontal="center" vertical="top" wrapText="1"/>
    </xf>
    <xf numFmtId="4" fontId="11" fillId="4" borderId="3" xfId="1" applyNumberFormat="1" applyFont="1" applyFill="1" applyBorder="1" applyAlignment="1">
      <alignment vertical="top" wrapText="1"/>
    </xf>
    <xf numFmtId="4" fontId="11" fillId="4" borderId="7" xfId="1" applyNumberFormat="1" applyFont="1" applyFill="1" applyBorder="1" applyAlignment="1">
      <alignment vertical="top" wrapText="1"/>
    </xf>
    <xf numFmtId="4" fontId="4" fillId="4" borderId="7" xfId="1" applyNumberFormat="1" applyFont="1" applyFill="1" applyBorder="1" applyAlignment="1">
      <alignment horizontal="right" vertical="top" wrapText="1"/>
    </xf>
    <xf numFmtId="0" fontId="10" fillId="4" borderId="8" xfId="1" applyFont="1" applyFill="1" applyBorder="1" applyAlignment="1">
      <alignment horizontal="center" vertical="top" wrapText="1"/>
    </xf>
    <xf numFmtId="2" fontId="3" fillId="0" borderId="0" xfId="1" applyNumberFormat="1"/>
    <xf numFmtId="4" fontId="6" fillId="0" borderId="7" xfId="1" applyNumberFormat="1" applyFont="1" applyBorder="1" applyAlignment="1">
      <alignment horizontal="right" vertical="top" wrapText="1"/>
    </xf>
    <xf numFmtId="4" fontId="3" fillId="0" borderId="0" xfId="1" applyNumberFormat="1"/>
    <xf numFmtId="0" fontId="13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0" fillId="0" borderId="0" xfId="1" applyFont="1" applyAlignment="1">
      <alignment horizontal="center"/>
    </xf>
    <xf numFmtId="0" fontId="17" fillId="0" borderId="3" xfId="1" applyFont="1" applyBorder="1"/>
    <xf numFmtId="0" fontId="17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6DE47AA6-B602-4FDA-9DB6-910D8EE92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D080-B036-438A-B3D1-78EF696D76DE}">
  <dimension ref="A1:K55"/>
  <sheetViews>
    <sheetView tabSelected="1" topLeftCell="C35" zoomScaleNormal="100" workbookViewId="0">
      <selection activeCell="N58" sqref="N58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7.7109375" style="8" customWidth="1"/>
    <col min="4" max="4" width="13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2.42578125" style="8" customWidth="1"/>
    <col min="10" max="10" width="10.140625" style="7" hidden="1" customWidth="1"/>
    <col min="11" max="11" width="0" style="7" hidden="1" customWidth="1"/>
    <col min="12" max="16384" width="9.140625" style="7"/>
  </cols>
  <sheetData>
    <row r="1" spans="3:9" ht="12.75" hidden="1" customHeight="1" x14ac:dyDescent="0.2">
      <c r="C1" s="67"/>
      <c r="D1" s="67"/>
      <c r="E1" s="67"/>
      <c r="F1" s="67"/>
      <c r="G1" s="67"/>
      <c r="H1" s="67"/>
      <c r="I1" s="67"/>
    </row>
    <row r="2" spans="3:9" ht="13.5" hidden="1" customHeight="1" thickBot="1" x14ac:dyDescent="0.25">
      <c r="C2" s="67"/>
      <c r="D2" s="67"/>
      <c r="E2" s="67" t="s">
        <v>66</v>
      </c>
      <c r="F2" s="67"/>
      <c r="G2" s="67"/>
      <c r="H2" s="67"/>
      <c r="I2" s="67"/>
    </row>
    <row r="3" spans="3:9" ht="13.5" hidden="1" customHeight="1" thickBot="1" x14ac:dyDescent="0.25">
      <c r="C3" s="72"/>
      <c r="D3" s="71"/>
      <c r="E3" s="70"/>
      <c r="F3" s="70"/>
      <c r="G3" s="70"/>
      <c r="H3" s="70"/>
      <c r="I3" s="69"/>
    </row>
    <row r="4" spans="3:9" ht="12.75" hidden="1" customHeight="1" x14ac:dyDescent="0.2">
      <c r="C4" s="68"/>
      <c r="D4" s="68"/>
      <c r="E4" s="67"/>
      <c r="F4" s="67"/>
      <c r="G4" s="67"/>
      <c r="H4" s="67"/>
      <c r="I4" s="67"/>
    </row>
    <row r="5" spans="3:9" ht="12.75" customHeight="1" x14ac:dyDescent="0.2">
      <c r="C5" s="68"/>
      <c r="D5" s="68"/>
      <c r="E5" s="67"/>
      <c r="F5" s="67"/>
      <c r="G5" s="67"/>
      <c r="H5" s="67"/>
      <c r="I5" s="67"/>
    </row>
    <row r="6" spans="3:9" ht="12.75" customHeight="1" x14ac:dyDescent="0.2">
      <c r="C6" s="68"/>
      <c r="D6" s="68"/>
      <c r="E6" s="67"/>
      <c r="F6" s="67"/>
      <c r="G6" s="67"/>
      <c r="H6" s="67"/>
      <c r="I6" s="67"/>
    </row>
    <row r="7" spans="3:9" ht="12.75" customHeight="1" x14ac:dyDescent="0.2">
      <c r="C7" s="68"/>
      <c r="D7" s="68"/>
      <c r="E7" s="67"/>
      <c r="F7" s="67"/>
      <c r="G7" s="67"/>
      <c r="H7" s="67"/>
      <c r="I7" s="67"/>
    </row>
    <row r="8" spans="3:9" ht="12.75" customHeight="1" x14ac:dyDescent="0.2">
      <c r="C8" s="68"/>
      <c r="D8" s="68"/>
      <c r="E8" s="67"/>
      <c r="F8" s="67"/>
      <c r="G8" s="67"/>
      <c r="H8" s="67"/>
      <c r="I8" s="67"/>
    </row>
    <row r="9" spans="3:9" ht="12.75" customHeight="1" x14ac:dyDescent="0.2">
      <c r="C9" s="68"/>
      <c r="D9" s="68"/>
      <c r="E9" s="67"/>
      <c r="F9" s="67"/>
      <c r="G9" s="67"/>
      <c r="H9" s="67"/>
      <c r="I9" s="67"/>
    </row>
    <row r="10" spans="3:9" ht="12.75" customHeight="1" x14ac:dyDescent="0.2">
      <c r="C10" s="68"/>
      <c r="D10" s="68"/>
      <c r="E10" s="67"/>
      <c r="F10" s="67"/>
      <c r="G10" s="67"/>
      <c r="H10" s="67"/>
      <c r="I10" s="67"/>
    </row>
    <row r="11" spans="3:9" ht="12.75" customHeight="1" x14ac:dyDescent="0.2">
      <c r="C11" s="68"/>
      <c r="D11" s="68"/>
      <c r="E11" s="67"/>
      <c r="F11" s="67"/>
      <c r="G11" s="67"/>
      <c r="H11" s="67"/>
      <c r="I11" s="67"/>
    </row>
    <row r="12" spans="3:9" ht="12.75" customHeight="1" x14ac:dyDescent="0.2">
      <c r="C12" s="68"/>
      <c r="D12" s="68"/>
      <c r="E12" s="67"/>
      <c r="F12" s="67"/>
      <c r="G12" s="67"/>
      <c r="H12" s="67"/>
      <c r="I12" s="67"/>
    </row>
    <row r="13" spans="3:9" ht="12.75" customHeight="1" x14ac:dyDescent="0.2">
      <c r="C13" s="68"/>
      <c r="D13" s="68"/>
      <c r="E13" s="67"/>
      <c r="F13" s="67"/>
      <c r="G13" s="67"/>
      <c r="H13" s="67"/>
      <c r="I13" s="67"/>
    </row>
    <row r="14" spans="3:9" ht="12.75" customHeight="1" x14ac:dyDescent="0.2">
      <c r="C14" s="68"/>
      <c r="D14" s="68"/>
      <c r="E14" s="67"/>
      <c r="F14" s="67"/>
      <c r="G14" s="67"/>
      <c r="H14" s="67"/>
      <c r="I14" s="67"/>
    </row>
    <row r="15" spans="3:9" ht="12.75" customHeight="1" x14ac:dyDescent="0.2">
      <c r="C15" s="68"/>
      <c r="D15" s="68"/>
      <c r="E15" s="67"/>
      <c r="F15" s="67"/>
      <c r="G15" s="67"/>
      <c r="H15" s="67"/>
      <c r="I15" s="67"/>
    </row>
    <row r="16" spans="3:9" ht="12.75" customHeight="1" x14ac:dyDescent="0.2">
      <c r="C16" s="68"/>
      <c r="D16" s="68"/>
      <c r="E16" s="67"/>
      <c r="F16" s="67"/>
      <c r="G16" s="67"/>
      <c r="H16" s="67"/>
      <c r="I16" s="67"/>
    </row>
    <row r="17" spans="3:11" ht="12.75" customHeight="1" x14ac:dyDescent="0.2">
      <c r="C17" s="68"/>
      <c r="D17" s="68"/>
      <c r="E17" s="67"/>
      <c r="F17" s="67"/>
      <c r="G17" s="67"/>
      <c r="H17" s="67"/>
      <c r="I17" s="67"/>
    </row>
    <row r="18" spans="3:11" ht="12.75" customHeight="1" x14ac:dyDescent="0.2">
      <c r="C18" s="68"/>
      <c r="D18" s="68"/>
      <c r="E18" s="67"/>
      <c r="F18" s="67"/>
      <c r="G18" s="67"/>
      <c r="H18" s="67"/>
      <c r="I18" s="67"/>
    </row>
    <row r="19" spans="3:11" ht="12.75" customHeight="1" x14ac:dyDescent="0.2">
      <c r="C19" s="68"/>
      <c r="D19" s="68"/>
      <c r="E19" s="67"/>
      <c r="F19" s="67"/>
      <c r="G19" s="67"/>
      <c r="H19" s="67"/>
      <c r="I19" s="67"/>
    </row>
    <row r="20" spans="3:11" ht="14.25" x14ac:dyDescent="0.2">
      <c r="C20" s="66" t="s">
        <v>65</v>
      </c>
      <c r="D20" s="66"/>
      <c r="E20" s="66"/>
      <c r="F20" s="66"/>
      <c r="G20" s="66"/>
      <c r="H20" s="66"/>
      <c r="I20" s="66"/>
    </row>
    <row r="21" spans="3:11" x14ac:dyDescent="0.2">
      <c r="C21" s="65" t="s">
        <v>64</v>
      </c>
      <c r="D21" s="65"/>
      <c r="E21" s="65"/>
      <c r="F21" s="65"/>
      <c r="G21" s="65"/>
      <c r="H21" s="65"/>
      <c r="I21" s="65"/>
    </row>
    <row r="22" spans="3:11" x14ac:dyDescent="0.2">
      <c r="C22" s="65" t="s">
        <v>63</v>
      </c>
      <c r="D22" s="65"/>
      <c r="E22" s="65"/>
      <c r="F22" s="65"/>
      <c r="G22" s="65"/>
      <c r="H22" s="65"/>
      <c r="I22" s="65"/>
    </row>
    <row r="23" spans="3:11" ht="6" customHeight="1" thickBot="1" x14ac:dyDescent="0.25">
      <c r="C23" s="64"/>
      <c r="D23" s="64"/>
      <c r="E23" s="64"/>
      <c r="F23" s="64"/>
      <c r="G23" s="64"/>
      <c r="H23" s="64"/>
      <c r="I23" s="64"/>
    </row>
    <row r="24" spans="3:11" ht="53.25" customHeight="1" thickBot="1" x14ac:dyDescent="0.25">
      <c r="C24" s="52" t="s">
        <v>53</v>
      </c>
      <c r="D24" s="55" t="s">
        <v>52</v>
      </c>
      <c r="E24" s="54" t="s">
        <v>51</v>
      </c>
      <c r="F24" s="54" t="s">
        <v>50</v>
      </c>
      <c r="G24" s="54" t="s">
        <v>49</v>
      </c>
      <c r="H24" s="54" t="s">
        <v>48</v>
      </c>
      <c r="I24" s="55" t="s">
        <v>62</v>
      </c>
    </row>
    <row r="25" spans="3:11" ht="13.5" customHeight="1" thickBot="1" x14ac:dyDescent="0.25">
      <c r="C25" s="63" t="s">
        <v>61</v>
      </c>
      <c r="D25" s="62"/>
      <c r="E25" s="62"/>
      <c r="F25" s="62"/>
      <c r="G25" s="62"/>
      <c r="H25" s="62"/>
      <c r="I25" s="61"/>
    </row>
    <row r="26" spans="3:11" ht="13.5" customHeight="1" thickBot="1" x14ac:dyDescent="0.25">
      <c r="C26" s="26" t="s">
        <v>60</v>
      </c>
      <c r="D26" s="31">
        <v>-326.17999999998602</v>
      </c>
      <c r="E26" s="28"/>
      <c r="F26" s="28">
        <v>-326.18</v>
      </c>
      <c r="G26" s="28"/>
      <c r="H26" s="58">
        <f>+D26+E26-F26</f>
        <v>1.3983481039758772E-11</v>
      </c>
      <c r="I26" s="60" t="s">
        <v>59</v>
      </c>
      <c r="K26" s="7">
        <v>31169.11</v>
      </c>
    </row>
    <row r="27" spans="3:11" ht="13.5" customHeight="1" thickBot="1" x14ac:dyDescent="0.25">
      <c r="C27" s="26" t="s">
        <v>58</v>
      </c>
      <c r="D27" s="31">
        <v>-3.637978807091713E-12</v>
      </c>
      <c r="E27" s="30"/>
      <c r="F27" s="30"/>
      <c r="G27" s="28"/>
      <c r="H27" s="58">
        <f>+D27+E27-F27</f>
        <v>-3.637978807091713E-12</v>
      </c>
      <c r="I27" s="59"/>
      <c r="K27" s="7">
        <v>4400.76</v>
      </c>
    </row>
    <row r="28" spans="3:11" ht="13.5" customHeight="1" thickBot="1" x14ac:dyDescent="0.25">
      <c r="C28" s="26" t="s">
        <v>57</v>
      </c>
      <c r="D28" s="31">
        <v>-6.9999999999708962E-2</v>
      </c>
      <c r="E28" s="30"/>
      <c r="F28" s="30">
        <v>-7.0000000000000007E-2</v>
      </c>
      <c r="G28" s="28"/>
      <c r="H28" s="58">
        <f>+D28+E28-F28</f>
        <v>2.9104496590548479E-13</v>
      </c>
      <c r="I28" s="59"/>
    </row>
    <row r="29" spans="3:11" ht="13.5" customHeight="1" thickBot="1" x14ac:dyDescent="0.25">
      <c r="C29" s="26" t="s">
        <v>56</v>
      </c>
      <c r="D29" s="31">
        <v>-4.3900000000039654</v>
      </c>
      <c r="E29" s="30"/>
      <c r="F29" s="30">
        <v>-4.3899999999999997</v>
      </c>
      <c r="G29" s="28"/>
      <c r="H29" s="58">
        <f>+D29+E29-F29</f>
        <v>-3.9657166439610592E-12</v>
      </c>
      <c r="I29" s="59"/>
      <c r="K29" s="7">
        <f>84428.85+1346.04</f>
        <v>85774.89</v>
      </c>
    </row>
    <row r="30" spans="3:11" ht="13.5" customHeight="1" thickBot="1" x14ac:dyDescent="0.25">
      <c r="C30" s="26" t="s">
        <v>55</v>
      </c>
      <c r="D30" s="31">
        <v>-467.6399999999976</v>
      </c>
      <c r="E30" s="30">
        <f>3765.54+1569.9+1904.98</f>
        <v>7240.42</v>
      </c>
      <c r="F30" s="30">
        <f>2629.33+1096.02+1775.43-10.9</f>
        <v>5489.88</v>
      </c>
      <c r="G30" s="28">
        <f>+E30</f>
        <v>7240.42</v>
      </c>
      <c r="H30" s="58">
        <f>+D30+E30-F30</f>
        <v>1282.9000000000024</v>
      </c>
      <c r="I30" s="57"/>
      <c r="K30" s="7">
        <f>10.62+169.12</f>
        <v>179.74</v>
      </c>
    </row>
    <row r="31" spans="3:11" ht="13.5" customHeight="1" thickBot="1" x14ac:dyDescent="0.25">
      <c r="C31" s="26" t="s">
        <v>28</v>
      </c>
      <c r="D31" s="25">
        <f>SUM(D26:D30)</f>
        <v>-798.27999999999088</v>
      </c>
      <c r="E31" s="25">
        <f>SUM(E26:E30)</f>
        <v>7240.42</v>
      </c>
      <c r="F31" s="25">
        <f>SUM(F26:F30)</f>
        <v>5159.24</v>
      </c>
      <c r="G31" s="25">
        <f>SUM(G26:G30)</f>
        <v>7240.42</v>
      </c>
      <c r="H31" s="25">
        <f>SUM(H26:H30)</f>
        <v>1282.900000000009</v>
      </c>
      <c r="I31" s="26"/>
    </row>
    <row r="32" spans="3:11" ht="13.5" customHeight="1" thickBot="1" x14ac:dyDescent="0.25">
      <c r="C32" s="56" t="s">
        <v>54</v>
      </c>
      <c r="D32" s="56"/>
      <c r="E32" s="56"/>
      <c r="F32" s="56"/>
      <c r="G32" s="56"/>
      <c r="H32" s="56"/>
      <c r="I32" s="56"/>
    </row>
    <row r="33" spans="3:11" ht="53.25" customHeight="1" thickBot="1" x14ac:dyDescent="0.25">
      <c r="C33" s="39" t="s">
        <v>53</v>
      </c>
      <c r="D33" s="55" t="s">
        <v>52</v>
      </c>
      <c r="E33" s="54" t="s">
        <v>51</v>
      </c>
      <c r="F33" s="54" t="s">
        <v>50</v>
      </c>
      <c r="G33" s="54" t="s">
        <v>49</v>
      </c>
      <c r="H33" s="54" t="s">
        <v>48</v>
      </c>
      <c r="I33" s="53" t="s">
        <v>47</v>
      </c>
    </row>
    <row r="34" spans="3:11" ht="34.5" customHeight="1" thickBot="1" x14ac:dyDescent="0.25">
      <c r="C34" s="52" t="s">
        <v>46</v>
      </c>
      <c r="D34" s="51">
        <v>19337.839999999997</v>
      </c>
      <c r="E34" s="29">
        <v>158671.44</v>
      </c>
      <c r="F34" s="29">
        <v>150769.37</v>
      </c>
      <c r="G34" s="29">
        <f>+E34</f>
        <v>158671.44</v>
      </c>
      <c r="H34" s="29">
        <f>+D34+E34-F34</f>
        <v>27239.910000000003</v>
      </c>
      <c r="I34" s="50" t="s">
        <v>45</v>
      </c>
    </row>
    <row r="35" spans="3:11" ht="14.25" customHeight="1" thickBot="1" x14ac:dyDescent="0.25">
      <c r="C35" s="26" t="s">
        <v>44</v>
      </c>
      <c r="D35" s="31">
        <v>15960.5</v>
      </c>
      <c r="E35" s="28">
        <v>130959.36</v>
      </c>
      <c r="F35" s="28">
        <v>124437.43</v>
      </c>
      <c r="G35" s="29">
        <v>2479.65</v>
      </c>
      <c r="H35" s="29">
        <f>+D35+E35-F35</f>
        <v>22482.429999999993</v>
      </c>
      <c r="I35" s="49"/>
      <c r="J35" s="48"/>
    </row>
    <row r="36" spans="3:11" ht="13.5" customHeight="1" thickBot="1" x14ac:dyDescent="0.25">
      <c r="C36" s="39" t="s">
        <v>43</v>
      </c>
      <c r="D36" s="47">
        <v>0</v>
      </c>
      <c r="E36" s="28"/>
      <c r="F36" s="28"/>
      <c r="G36" s="29"/>
      <c r="H36" s="29">
        <f>+D36+E36-F36</f>
        <v>0</v>
      </c>
      <c r="I36" s="24"/>
    </row>
    <row r="37" spans="3:11" ht="12.75" customHeight="1" thickBot="1" x14ac:dyDescent="0.25">
      <c r="C37" s="26" t="s">
        <v>42</v>
      </c>
      <c r="D37" s="47">
        <v>13161.460000000006</v>
      </c>
      <c r="E37" s="28">
        <v>140239.38</v>
      </c>
      <c r="F37" s="28">
        <v>118198.64</v>
      </c>
      <c r="G37" s="29">
        <f>+E37</f>
        <v>140239.38</v>
      </c>
      <c r="H37" s="29">
        <f>+D37+E37-F37</f>
        <v>35202.200000000026</v>
      </c>
      <c r="I37" s="27" t="s">
        <v>41</v>
      </c>
      <c r="J37" s="46">
        <f>11648.57+2418.93</f>
        <v>14067.5</v>
      </c>
      <c r="K37" s="7">
        <f>6360.15+1379.7</f>
        <v>7739.8499999999995</v>
      </c>
    </row>
    <row r="38" spans="3:11" ht="30.75" customHeight="1" thickBot="1" x14ac:dyDescent="0.25">
      <c r="C38" s="26" t="s">
        <v>40</v>
      </c>
      <c r="D38" s="31">
        <v>-2.000000000845148E-2</v>
      </c>
      <c r="E38" s="28"/>
      <c r="F38" s="28">
        <v>-0.02</v>
      </c>
      <c r="G38" s="29"/>
      <c r="H38" s="29">
        <f>+D38+E38-F38</f>
        <v>-8.4514790998913014E-12</v>
      </c>
      <c r="I38" s="32" t="s">
        <v>39</v>
      </c>
    </row>
    <row r="39" spans="3:11" s="40" customFormat="1" ht="13.5" hidden="1" customHeight="1" thickBot="1" x14ac:dyDescent="0.25">
      <c r="C39" s="45" t="s">
        <v>38</v>
      </c>
      <c r="D39" s="44">
        <v>0</v>
      </c>
      <c r="E39" s="43"/>
      <c r="F39" s="43"/>
      <c r="G39" s="29"/>
      <c r="H39" s="42">
        <f>+D39+E39-F39</f>
        <v>0</v>
      </c>
      <c r="I39" s="41" t="s">
        <v>37</v>
      </c>
    </row>
    <row r="40" spans="3:11" ht="28.5" customHeight="1" thickBot="1" x14ac:dyDescent="0.25">
      <c r="C40" s="26" t="s">
        <v>36</v>
      </c>
      <c r="D40" s="31">
        <v>219.07000000000016</v>
      </c>
      <c r="E40" s="30">
        <v>2104.6799999999998</v>
      </c>
      <c r="F40" s="30">
        <v>1962.45</v>
      </c>
      <c r="G40" s="29">
        <v>2187.4</v>
      </c>
      <c r="H40" s="29">
        <f>+D40+E40-F40</f>
        <v>361.29999999999995</v>
      </c>
      <c r="I40" s="32" t="s">
        <v>35</v>
      </c>
    </row>
    <row r="41" spans="3:11" ht="13.5" customHeight="1" thickBot="1" x14ac:dyDescent="0.25">
      <c r="C41" s="39" t="s">
        <v>34</v>
      </c>
      <c r="D41" s="31">
        <v>966.53999999999724</v>
      </c>
      <c r="E41" s="30">
        <v>9241.23</v>
      </c>
      <c r="F41" s="30">
        <v>8618.32</v>
      </c>
      <c r="G41" s="29"/>
      <c r="H41" s="29">
        <f>+D41+E41-F41</f>
        <v>1589.4499999999971</v>
      </c>
      <c r="I41" s="27"/>
    </row>
    <row r="42" spans="3:11" s="33" customFormat="1" ht="13.5" customHeight="1" thickBot="1" x14ac:dyDescent="0.25">
      <c r="C42" s="38" t="s">
        <v>33</v>
      </c>
      <c r="D42" s="37">
        <v>0</v>
      </c>
      <c r="E42" s="36"/>
      <c r="F42" s="36"/>
      <c r="G42" s="29">
        <f>+E42</f>
        <v>0</v>
      </c>
      <c r="H42" s="35">
        <f>+D42+E42-F42</f>
        <v>0</v>
      </c>
      <c r="I42" s="34"/>
    </row>
    <row r="43" spans="3:11" ht="13.5" customHeight="1" thickBot="1" x14ac:dyDescent="0.25">
      <c r="C43" s="26" t="s">
        <v>32</v>
      </c>
      <c r="D43" s="31">
        <v>900.6200000000008</v>
      </c>
      <c r="E43" s="30">
        <v>8652.6</v>
      </c>
      <c r="F43" s="30">
        <v>8067.72</v>
      </c>
      <c r="G43" s="29">
        <v>8313.48</v>
      </c>
      <c r="H43" s="29">
        <f>+D43+E43-F43</f>
        <v>1485.5000000000009</v>
      </c>
      <c r="I43" s="32" t="s">
        <v>31</v>
      </c>
    </row>
    <row r="44" spans="3:11" ht="13.5" hidden="1" customHeight="1" thickBot="1" x14ac:dyDescent="0.25">
      <c r="C44" s="26" t="s">
        <v>30</v>
      </c>
      <c r="D44" s="31">
        <v>0</v>
      </c>
      <c r="E44" s="30"/>
      <c r="F44" s="30"/>
      <c r="G44" s="29">
        <f>+E44</f>
        <v>0</v>
      </c>
      <c r="H44" s="28">
        <f>+D44+E44-F44</f>
        <v>0</v>
      </c>
      <c r="I44" s="27" t="s">
        <v>29</v>
      </c>
    </row>
    <row r="45" spans="3:11" ht="17.25" customHeight="1" thickBot="1" x14ac:dyDescent="0.25">
      <c r="C45" s="26" t="s">
        <v>28</v>
      </c>
      <c r="D45" s="25">
        <f>SUM(D34:D44)</f>
        <v>50546.009999999987</v>
      </c>
      <c r="E45" s="25">
        <f>SUM(E34:E44)</f>
        <v>449868.68999999994</v>
      </c>
      <c r="F45" s="25">
        <f>SUM(F34:F44)</f>
        <v>412053.91</v>
      </c>
      <c r="G45" s="25">
        <f>SUM(G34:G44)</f>
        <v>311891.34999999998</v>
      </c>
      <c r="H45" s="25">
        <f>SUM(H34:H44)</f>
        <v>88360.790000000008</v>
      </c>
      <c r="I45" s="24"/>
    </row>
    <row r="46" spans="3:11" ht="13.5" customHeight="1" thickBot="1" x14ac:dyDescent="0.25">
      <c r="C46" s="23" t="s">
        <v>27</v>
      </c>
      <c r="D46" s="23"/>
      <c r="E46" s="23"/>
      <c r="F46" s="23"/>
      <c r="G46" s="23"/>
      <c r="H46" s="23"/>
      <c r="I46" s="23"/>
    </row>
    <row r="47" spans="3:11" ht="37.5" customHeight="1" thickBot="1" x14ac:dyDescent="0.25">
      <c r="C47" s="22" t="s">
        <v>26</v>
      </c>
      <c r="D47" s="21" t="s">
        <v>25</v>
      </c>
      <c r="E47" s="21"/>
      <c r="F47" s="21"/>
      <c r="G47" s="21"/>
      <c r="H47" s="21"/>
      <c r="I47" s="20" t="s">
        <v>24</v>
      </c>
    </row>
    <row r="48" spans="3:11" ht="28.5" customHeight="1" thickBot="1" x14ac:dyDescent="0.25">
      <c r="C48" s="19" t="s">
        <v>23</v>
      </c>
      <c r="D48" s="18" t="s">
        <v>22</v>
      </c>
      <c r="E48" s="17"/>
      <c r="F48" s="17"/>
      <c r="G48" s="17"/>
      <c r="H48" s="16"/>
      <c r="I48" s="15" t="s">
        <v>21</v>
      </c>
    </row>
    <row r="49" spans="3:8" ht="19.5" customHeight="1" x14ac:dyDescent="0.3">
      <c r="C49" s="14" t="s">
        <v>20</v>
      </c>
      <c r="D49" s="14"/>
      <c r="E49" s="14"/>
      <c r="F49" s="14"/>
      <c r="G49" s="14"/>
      <c r="H49" s="13">
        <f>+H31+H45</f>
        <v>89643.690000000017</v>
      </c>
    </row>
    <row r="50" spans="3:8" ht="15" x14ac:dyDescent="0.25">
      <c r="C50" s="12" t="s">
        <v>19</v>
      </c>
      <c r="D50" s="12"/>
    </row>
    <row r="51" spans="3:8" hidden="1" x14ac:dyDescent="0.2">
      <c r="C51" s="11" t="s">
        <v>18</v>
      </c>
    </row>
    <row r="52" spans="3:8" x14ac:dyDescent="0.2">
      <c r="E52" s="9"/>
      <c r="F52" s="9"/>
    </row>
    <row r="53" spans="3:8" hidden="1" x14ac:dyDescent="0.2">
      <c r="D53" s="10">
        <f>+D34+D35+D36+D40</f>
        <v>35517.409999999996</v>
      </c>
      <c r="E53" s="10">
        <f>+E34+E35+E36+E40</f>
        <v>291735.48</v>
      </c>
      <c r="F53" s="10">
        <f>+F34+F35+F36+F40</f>
        <v>277169.25</v>
      </c>
      <c r="G53" s="10">
        <f>+G34+G35+G36+G40</f>
        <v>163338.49</v>
      </c>
      <c r="H53" s="10">
        <f>+H34+H35+H36+H40</f>
        <v>50083.64</v>
      </c>
    </row>
    <row r="54" spans="3:8" hidden="1" x14ac:dyDescent="0.2">
      <c r="H54" s="8">
        <f>5577.09+1221.44+299.75-172.14+12331.91+22603.28+1862+16818.72</f>
        <v>60542.05</v>
      </c>
    </row>
    <row r="55" spans="3:8" x14ac:dyDescent="0.2">
      <c r="C55" s="8" t="s">
        <v>17</v>
      </c>
      <c r="E55" s="9">
        <f>+E45+E31+23400+10000</f>
        <v>490509.10999999993</v>
      </c>
      <c r="G55" s="9">
        <f>+G45+G31</f>
        <v>319131.76999999996</v>
      </c>
      <c r="H55" s="9"/>
    </row>
  </sheetData>
  <mergeCells count="11">
    <mergeCell ref="C20:I20"/>
    <mergeCell ref="C21:I21"/>
    <mergeCell ref="C22:I22"/>
    <mergeCell ref="C23:I23"/>
    <mergeCell ref="C25:I25"/>
    <mergeCell ref="D48:H48"/>
    <mergeCell ref="C32:I32"/>
    <mergeCell ref="I34:I35"/>
    <mergeCell ref="C46:I46"/>
    <mergeCell ref="D47:H47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D4F4-1952-4D2E-9F77-38518464C790}">
  <dimension ref="A14:I23"/>
  <sheetViews>
    <sheetView topLeftCell="A13" zoomScaleNormal="100" zoomScaleSheetLayoutView="120" workbookViewId="0">
      <selection activeCell="F28" sqref="F2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4" spans="1:9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 t="s">
        <v>14</v>
      </c>
      <c r="B16" s="6"/>
      <c r="C16" s="6"/>
      <c r="D16" s="6"/>
      <c r="E16" s="6"/>
      <c r="F16" s="6"/>
      <c r="G16" s="6"/>
      <c r="H16" s="6"/>
      <c r="I16" s="6"/>
    </row>
    <row r="17" spans="1:9" ht="60" x14ac:dyDescent="0.25">
      <c r="A17" s="5" t="s">
        <v>13</v>
      </c>
      <c r="B17" s="5" t="s">
        <v>12</v>
      </c>
      <c r="C17" s="5" t="s">
        <v>11</v>
      </c>
      <c r="D17" s="5" t="s">
        <v>10</v>
      </c>
      <c r="E17" s="5" t="s">
        <v>9</v>
      </c>
      <c r="F17" s="5" t="s">
        <v>8</v>
      </c>
      <c r="G17" s="5" t="s">
        <v>7</v>
      </c>
      <c r="H17" s="5" t="s">
        <v>6</v>
      </c>
      <c r="I17" s="5" t="s">
        <v>5</v>
      </c>
    </row>
    <row r="18" spans="1:9" x14ac:dyDescent="0.25">
      <c r="A18" s="4" t="s">
        <v>4</v>
      </c>
      <c r="B18" s="3">
        <v>385.29</v>
      </c>
      <c r="C18" s="3">
        <v>0</v>
      </c>
      <c r="D18" s="3">
        <v>130.96</v>
      </c>
      <c r="E18" s="3">
        <v>124.44</v>
      </c>
      <c r="F18" s="3">
        <v>33.4</v>
      </c>
      <c r="G18" s="2">
        <v>2.4796499999999999</v>
      </c>
      <c r="H18" s="1">
        <v>22.482430000000001</v>
      </c>
      <c r="I18" s="1">
        <f>B18+D18+F18-G18</f>
        <v>547.17034999999998</v>
      </c>
    </row>
    <row r="20" spans="1:9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3</vt:lpstr>
      <vt:lpstr>Школьная 6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2022-03-02T11:33:57Z</dcterms:created>
  <dcterms:modified xsi:type="dcterms:W3CDTF">2022-03-19T18:43:05Z</dcterms:modified>
</cp:coreProperties>
</file>