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0A92458D-DDBC-42FA-9297-20ED138E814C}" xr6:coauthVersionLast="47" xr6:coauthVersionMax="47" xr10:uidLastSave="{00000000-0000-0000-0000-000000000000}"/>
  <bookViews>
    <workbookView xWindow="-120" yWindow="-120" windowWidth="20730" windowHeight="11310" xr2:uid="{560142C1-0DB1-451D-B2F9-CE0CE7494A3B}"/>
  </bookViews>
  <sheets>
    <sheet name="ветеранов10" sheetId="2" r:id="rId1"/>
    <sheet name="Ветеранов 10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" l="1"/>
  <c r="K29" i="2"/>
  <c r="F30" i="2"/>
  <c r="H30" i="2"/>
  <c r="H34" i="2" s="1"/>
  <c r="K30" i="2"/>
  <c r="H31" i="2"/>
  <c r="K31" i="2"/>
  <c r="H32" i="2"/>
  <c r="K32" i="2"/>
  <c r="E33" i="2"/>
  <c r="F33" i="2"/>
  <c r="H33" i="2"/>
  <c r="K33" i="2"/>
  <c r="D34" i="2"/>
  <c r="E34" i="2"/>
  <c r="F34" i="2"/>
  <c r="G34" i="2"/>
  <c r="G37" i="2"/>
  <c r="H37" i="2"/>
  <c r="H56" i="2" s="1"/>
  <c r="J37" i="2"/>
  <c r="H38" i="2"/>
  <c r="H39" i="2"/>
  <c r="H40" i="2"/>
  <c r="H41" i="2"/>
  <c r="J41" i="2"/>
  <c r="K41" i="2"/>
  <c r="H42" i="2"/>
  <c r="H43" i="2"/>
  <c r="J43" i="2"/>
  <c r="K43" i="2"/>
  <c r="H44" i="2"/>
  <c r="H45" i="2"/>
  <c r="D46" i="2"/>
  <c r="E46" i="2"/>
  <c r="E55" i="2" s="1"/>
  <c r="F46" i="2"/>
  <c r="G46" i="2"/>
  <c r="H53" i="2"/>
  <c r="G55" i="2"/>
  <c r="D56" i="2"/>
  <c r="E56" i="2"/>
  <c r="F56" i="2"/>
  <c r="G56" i="2"/>
  <c r="I17" i="1"/>
  <c r="H46" i="2" l="1"/>
  <c r="H54" i="2" s="1"/>
  <c r="K37" i="2"/>
  <c r="H49" i="2" l="1"/>
</calcChain>
</file>

<file path=xl/sharedStrings.xml><?xml version="1.0" encoding="utf-8"?>
<sst xmlns="http://schemas.openxmlformats.org/spreadsheetml/2006/main" count="73" uniqueCount="66">
  <si>
    <t>Строительная экспертиза - 25.00 т.р.</t>
  </si>
  <si>
    <t>Косметическкий ремонт подъезда 1 - 338.65 т.р.</t>
  </si>
  <si>
    <t>Аварийное обслуживание - 3.01 т.р.</t>
  </si>
  <si>
    <t>Производство работ по неисправности в системе освещения общедомовых помещений - 0.93 т.р.</t>
  </si>
  <si>
    <t>Расходный материал - 0.46 т.р.</t>
  </si>
  <si>
    <t>замена замков в помещениях общего пользования - 1.15 т.р.</t>
  </si>
  <si>
    <t>Замена разбитых стекол окон, дверей, ремонт поручней, стен в подъезде,</t>
  </si>
  <si>
    <t>Восстановление водоотводящих устройств (работы на чердаке, в подвале) - 1.94 т.р.</t>
  </si>
  <si>
    <t>элементов многоквартирного дома(отмостки, кровли, продухи, вентиляция) - 3.60 т.р.</t>
  </si>
  <si>
    <t>Работы по содержанию и техническому обслуживанию конструктивных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</si>
  <si>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374.74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</si>
  <si>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</si>
  <si>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</si>
  <si>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</si>
  <si>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</si>
  <si>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</si>
  <si>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</si>
  <si>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</si>
  <si>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</si>
  <si>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01.01.2021., тыс.руб.</t>
  </si>
  <si>
    <t>№                             п/п</t>
  </si>
  <si>
    <t>№ 10 по ул. Ветеранов с 01.01.2021г. по 31.12.2021г.</t>
  </si>
  <si>
    <t>по выполнению плана текущего ремонта жилого дома</t>
  </si>
  <si>
    <t>ОТЧЕТ</t>
  </si>
  <si>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</si>
  <si>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</si>
  <si>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</si>
  <si>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 xml:space="preserve"> ООО "Икс-Трим", АО "Эр-Телеком холдинг",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</si>
  <si>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</si>
  <si>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</si>
  <si>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</si>
  <si>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</si>
  <si>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</si>
  <si>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</si>
  <si>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</si>
  <si>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Повышающий коээфициент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</si>
  <si>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</si>
  <si>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</si>
  <si>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</si>
  <si>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</si>
  <si>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</si>
  <si>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</si>
  <si>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</si>
  <si>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</si>
  <si>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Н/2011-100 от 01.07.2011г.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</si>
  <si>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</si>
  <si>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</si>
  <si>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</si>
  <si>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</si>
  <si>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</si>
  <si>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</si>
  <si>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</si>
  <si>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</si>
  <si>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</si>
  <si>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</si>
  <si>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</si>
  <si>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</si>
  <si>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</si>
  <si>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</si>
  <si>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</si>
  <si>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</si>
  <si>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</si>
  <si>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  по ул. Ветеранов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</si>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</sst>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6" fillId="0" borderId="0" xfId="1" applyFont="1"/>
    <xf numFmtId="4" fontId="7" fillId="0" borderId="0" xfId="1" applyNumberFormat="1" applyFont="1"/>
    <xf numFmtId="0" fontId="8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2" fontId="4" fillId="0" borderId="0" xfId="1" applyNumberFormat="1"/>
    <xf numFmtId="0" fontId="9" fillId="0" borderId="4" xfId="1" applyFont="1" applyBorder="1" applyAlignment="1">
      <alignment horizontal="center" vertical="top" wrapText="1"/>
    </xf>
    <xf numFmtId="4" fontId="9" fillId="0" borderId="4" xfId="1" applyNumberFormat="1" applyFont="1" applyBorder="1" applyAlignment="1">
      <alignment vertical="top" wrapText="1"/>
    </xf>
    <xf numFmtId="0" fontId="9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0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0" fontId="5" fillId="0" borderId="4" xfId="1" applyFont="1" applyBorder="1" applyAlignment="1">
      <alignment horizontal="right" vertical="top" wrapText="1"/>
    </xf>
    <xf numFmtId="0" fontId="11" fillId="0" borderId="4" xfId="1" applyFont="1" applyBorder="1" applyAlignment="1">
      <alignment horizontal="center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2" fillId="0" borderId="5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4" fontId="13" fillId="0" borderId="4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2" fillId="0" borderId="8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9" fillId="0" borderId="0" xfId="1" applyFont="1" applyAlignment="1">
      <alignment horizontal="center"/>
    </xf>
    <xf numFmtId="0" fontId="19" fillId="0" borderId="6" xfId="1" applyFont="1" applyBorder="1"/>
    <xf numFmtId="0" fontId="19" fillId="0" borderId="9" xfId="1" applyFont="1" applyBorder="1"/>
    <xf numFmtId="0" fontId="9" fillId="0" borderId="9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88011928-9766-4667-8ED2-0C45F3979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7FB7-E9D9-42AE-8540-D389F66A2CFA}">
  <dimension ref="A1:L56"/>
  <sheetViews>
    <sheetView tabSelected="1" topLeftCell="C24" workbookViewId="0">
      <selection activeCell="I49" sqref="I49"/>
    </sheetView>
  </sheetViews>
  <sheetFormatPr defaultRowHeight="12.75" x14ac:dyDescent="0.2"/>
  <cols>
    <col min="1" max="1" width="3.42578125" style="12" hidden="1" customWidth="1"/>
    <col min="2" max="2" width="9.140625" style="12" hidden="1" customWidth="1"/>
    <col min="3" max="3" width="27.28515625" style="13" customWidth="1"/>
    <col min="4" max="4" width="13.28515625" style="13" customWidth="1"/>
    <col min="5" max="5" width="11.85546875" style="13" customWidth="1"/>
    <col min="6" max="6" width="12.140625" style="13" customWidth="1"/>
    <col min="7" max="7" width="11.85546875" style="13" customWidth="1"/>
    <col min="8" max="8" width="13" style="13" customWidth="1"/>
    <col min="9" max="9" width="26.28515625" style="13" customWidth="1"/>
    <col min="10" max="10" width="10.140625" style="12" hidden="1" customWidth="1"/>
    <col min="11" max="11" width="9.5703125" style="12" hidden="1" customWidth="1"/>
    <col min="12" max="12" width="9.5703125" style="12" bestFit="1" customWidth="1"/>
    <col min="13" max="16384" width="9.140625" style="12"/>
  </cols>
  <sheetData>
    <row r="1" spans="3:9" ht="12.75" hidden="1" customHeight="1" x14ac:dyDescent="0.2">
      <c r="C1" s="55"/>
      <c r="D1" s="55"/>
      <c r="E1" s="55"/>
      <c r="F1" s="55"/>
      <c r="G1" s="55"/>
      <c r="H1" s="55"/>
      <c r="I1" s="55"/>
    </row>
    <row r="2" spans="3:9" ht="13.5" hidden="1" customHeight="1" thickBot="1" x14ac:dyDescent="0.25">
      <c r="C2" s="55"/>
      <c r="D2" s="55"/>
      <c r="E2" s="55" t="s">
        <v>65</v>
      </c>
      <c r="F2" s="55"/>
      <c r="G2" s="55"/>
      <c r="H2" s="55"/>
      <c r="I2" s="55"/>
    </row>
    <row r="3" spans="3:9" ht="13.5" hidden="1" customHeight="1" thickBot="1" x14ac:dyDescent="0.25">
      <c r="C3" s="60"/>
      <c r="D3" s="59"/>
      <c r="E3" s="58"/>
      <c r="F3" s="58"/>
      <c r="G3" s="58"/>
      <c r="H3" s="58"/>
      <c r="I3" s="57"/>
    </row>
    <row r="4" spans="3:9" ht="12.75" hidden="1" customHeight="1" x14ac:dyDescent="0.2">
      <c r="C4" s="56"/>
      <c r="D4" s="56"/>
      <c r="E4" s="55"/>
      <c r="F4" s="55"/>
      <c r="G4" s="55"/>
      <c r="H4" s="55"/>
      <c r="I4" s="55"/>
    </row>
    <row r="5" spans="3:9" ht="12.75" customHeight="1" x14ac:dyDescent="0.2">
      <c r="C5" s="56"/>
      <c r="D5" s="56"/>
      <c r="E5" s="55"/>
      <c r="F5" s="55"/>
      <c r="G5" s="55"/>
      <c r="H5" s="55"/>
      <c r="I5" s="55"/>
    </row>
    <row r="6" spans="3:9" ht="12.75" customHeight="1" x14ac:dyDescent="0.2">
      <c r="C6" s="56"/>
      <c r="D6" s="56"/>
      <c r="E6" s="55"/>
      <c r="F6" s="55"/>
      <c r="G6" s="55"/>
      <c r="H6" s="55"/>
      <c r="I6" s="55"/>
    </row>
    <row r="7" spans="3:9" ht="12.75" customHeight="1" x14ac:dyDescent="0.2">
      <c r="C7" s="56"/>
      <c r="D7" s="56"/>
      <c r="E7" s="55"/>
      <c r="F7" s="55"/>
      <c r="G7" s="55"/>
      <c r="H7" s="55"/>
      <c r="I7" s="55"/>
    </row>
    <row r="8" spans="3:9" ht="12.75" customHeight="1" x14ac:dyDescent="0.2">
      <c r="C8" s="56"/>
      <c r="D8" s="56"/>
      <c r="E8" s="55"/>
      <c r="F8" s="55"/>
      <c r="G8" s="55"/>
      <c r="H8" s="55"/>
      <c r="I8" s="55"/>
    </row>
    <row r="9" spans="3:9" ht="12.75" customHeight="1" x14ac:dyDescent="0.2">
      <c r="C9" s="56"/>
      <c r="D9" s="56"/>
      <c r="E9" s="55"/>
      <c r="F9" s="55"/>
      <c r="G9" s="55"/>
      <c r="H9" s="55"/>
      <c r="I9" s="55"/>
    </row>
    <row r="10" spans="3:9" ht="12.75" customHeight="1" x14ac:dyDescent="0.2">
      <c r="C10" s="56"/>
      <c r="D10" s="56"/>
      <c r="E10" s="55"/>
      <c r="F10" s="55"/>
      <c r="G10" s="55"/>
      <c r="H10" s="55"/>
      <c r="I10" s="55"/>
    </row>
    <row r="11" spans="3:9" ht="12.75" customHeight="1" x14ac:dyDescent="0.2">
      <c r="C11" s="56"/>
      <c r="D11" s="56"/>
      <c r="E11" s="55"/>
      <c r="F11" s="55"/>
      <c r="G11" s="55"/>
      <c r="H11" s="55"/>
      <c r="I11" s="55"/>
    </row>
    <row r="12" spans="3:9" ht="12.75" customHeight="1" x14ac:dyDescent="0.2">
      <c r="C12" s="56"/>
      <c r="D12" s="56"/>
      <c r="E12" s="55"/>
      <c r="F12" s="55"/>
      <c r="G12" s="55"/>
      <c r="H12" s="55"/>
      <c r="I12" s="55"/>
    </row>
    <row r="13" spans="3:9" ht="12.75" customHeight="1" x14ac:dyDescent="0.2">
      <c r="C13" s="56"/>
      <c r="D13" s="56"/>
      <c r="E13" s="55"/>
      <c r="F13" s="55"/>
      <c r="G13" s="55"/>
      <c r="H13" s="55"/>
      <c r="I13" s="55"/>
    </row>
    <row r="14" spans="3:9" ht="12.75" customHeight="1" x14ac:dyDescent="0.2">
      <c r="C14" s="56"/>
      <c r="D14" s="56"/>
      <c r="E14" s="55"/>
      <c r="F14" s="55"/>
      <c r="G14" s="55"/>
      <c r="H14" s="55"/>
      <c r="I14" s="55"/>
    </row>
    <row r="15" spans="3:9" ht="12.75" customHeight="1" x14ac:dyDescent="0.2">
      <c r="C15" s="56"/>
      <c r="D15" s="56"/>
      <c r="E15" s="55"/>
      <c r="F15" s="55"/>
      <c r="G15" s="55"/>
      <c r="H15" s="55"/>
      <c r="I15" s="55"/>
    </row>
    <row r="16" spans="3:9" ht="12.75" customHeight="1" x14ac:dyDescent="0.2">
      <c r="C16" s="56"/>
      <c r="D16" s="56"/>
      <c r="E16" s="55"/>
      <c r="F16" s="55"/>
      <c r="G16" s="55"/>
      <c r="H16" s="55"/>
      <c r="I16" s="55"/>
    </row>
    <row r="17" spans="3:11" ht="12.75" customHeight="1" x14ac:dyDescent="0.2">
      <c r="C17" s="56"/>
      <c r="D17" s="56"/>
      <c r="E17" s="55"/>
      <c r="F17" s="55"/>
      <c r="G17" s="55"/>
      <c r="H17" s="55"/>
      <c r="I17" s="55"/>
    </row>
    <row r="18" spans="3:11" ht="12.75" customHeight="1" x14ac:dyDescent="0.2">
      <c r="C18" s="56"/>
      <c r="D18" s="56"/>
      <c r="E18" s="55"/>
      <c r="F18" s="55"/>
      <c r="G18" s="55"/>
      <c r="H18" s="55"/>
      <c r="I18" s="55"/>
    </row>
    <row r="19" spans="3:11" ht="12.75" customHeight="1" x14ac:dyDescent="0.2">
      <c r="C19" s="56"/>
      <c r="D19" s="56"/>
      <c r="E19" s="55"/>
      <c r="F19" s="55"/>
      <c r="G19" s="55"/>
      <c r="H19" s="55"/>
      <c r="I19" s="55"/>
    </row>
    <row r="20" spans="3:11" ht="12.75" customHeight="1" x14ac:dyDescent="0.2">
      <c r="C20" s="56"/>
      <c r="D20" s="56"/>
      <c r="E20" s="55"/>
      <c r="F20" s="55"/>
      <c r="G20" s="55"/>
      <c r="H20" s="55"/>
      <c r="I20" s="55"/>
    </row>
    <row r="21" spans="3:11" ht="12.75" customHeight="1" x14ac:dyDescent="0.2">
      <c r="C21" s="56"/>
      <c r="D21" s="56"/>
      <c r="E21" s="55"/>
      <c r="F21" s="55"/>
      <c r="G21" s="55"/>
      <c r="H21" s="55"/>
      <c r="I21" s="55"/>
    </row>
    <row r="22" spans="3:11" ht="12.75" customHeight="1" x14ac:dyDescent="0.2">
      <c r="C22" s="56"/>
      <c r="D22" s="56"/>
      <c r="E22" s="55"/>
      <c r="F22" s="55"/>
      <c r="G22" s="55"/>
      <c r="H22" s="55"/>
      <c r="I22" s="55"/>
    </row>
    <row r="23" spans="3:11" ht="14.25" x14ac:dyDescent="0.2">
      <c r="C23" s="54" t="s">
        <v>64</v>
      </c>
      <c r="D23" s="54"/>
      <c r="E23" s="54"/>
      <c r="F23" s="54"/>
      <c r="G23" s="54"/>
      <c r="H23" s="54"/>
      <c r="I23" s="54"/>
    </row>
    <row r="24" spans="3:11" x14ac:dyDescent="0.2">
      <c r="C24" s="53" t="s">
        <v>63</v>
      </c>
      <c r="D24" s="53"/>
      <c r="E24" s="53"/>
      <c r="F24" s="53"/>
      <c r="G24" s="53"/>
      <c r="H24" s="53"/>
      <c r="I24" s="53"/>
    </row>
    <row r="25" spans="3:11" x14ac:dyDescent="0.2">
      <c r="C25" s="53" t="s">
        <v>62</v>
      </c>
      <c r="D25" s="53"/>
      <c r="E25" s="53"/>
      <c r="F25" s="53"/>
      <c r="G25" s="53"/>
      <c r="H25" s="53"/>
      <c r="I25" s="53"/>
    </row>
    <row r="26" spans="3:11" ht="6" customHeight="1" thickBot="1" x14ac:dyDescent="0.25">
      <c r="C26" s="52"/>
      <c r="D26" s="52"/>
      <c r="E26" s="52"/>
      <c r="F26" s="52"/>
      <c r="G26" s="52"/>
      <c r="H26" s="52"/>
      <c r="I26" s="52"/>
    </row>
    <row r="27" spans="3:11" ht="51" customHeight="1" thickBot="1" x14ac:dyDescent="0.25">
      <c r="C27" s="40" t="s">
        <v>52</v>
      </c>
      <c r="D27" s="43" t="s">
        <v>51</v>
      </c>
      <c r="E27" s="42" t="s">
        <v>50</v>
      </c>
      <c r="F27" s="42" t="s">
        <v>49</v>
      </c>
      <c r="G27" s="42" t="s">
        <v>48</v>
      </c>
      <c r="H27" s="42" t="s">
        <v>47</v>
      </c>
      <c r="I27" s="43" t="s">
        <v>61</v>
      </c>
    </row>
    <row r="28" spans="3:11" ht="13.5" customHeight="1" thickBot="1" x14ac:dyDescent="0.25">
      <c r="C28" s="51" t="s">
        <v>60</v>
      </c>
      <c r="D28" s="50"/>
      <c r="E28" s="50"/>
      <c r="F28" s="50"/>
      <c r="G28" s="50"/>
      <c r="H28" s="50"/>
      <c r="I28" s="49"/>
    </row>
    <row r="29" spans="3:11" ht="13.5" customHeight="1" thickBot="1" x14ac:dyDescent="0.25">
      <c r="C29" s="26" t="s">
        <v>59</v>
      </c>
      <c r="D29" s="32">
        <v>53548.91</v>
      </c>
      <c r="E29" s="34"/>
      <c r="F29" s="34">
        <v>7.8</v>
      </c>
      <c r="G29" s="34"/>
      <c r="H29" s="34">
        <f>+D29+E29-F29</f>
        <v>53541.11</v>
      </c>
      <c r="I29" s="48" t="s">
        <v>58</v>
      </c>
      <c r="K29" s="23">
        <f>108863.97+6116.83+1739.23</f>
        <v>116720.03</v>
      </c>
    </row>
    <row r="30" spans="3:11" ht="13.5" customHeight="1" thickBot="1" x14ac:dyDescent="0.25">
      <c r="C30" s="26" t="s">
        <v>57</v>
      </c>
      <c r="D30" s="32">
        <v>25686.240000000002</v>
      </c>
      <c r="E30" s="29"/>
      <c r="F30" s="29">
        <f>2.73+0.74+0.89</f>
        <v>4.3599999999999994</v>
      </c>
      <c r="G30" s="34"/>
      <c r="H30" s="34">
        <f>+D30+E30-F30</f>
        <v>25681.88</v>
      </c>
      <c r="I30" s="47"/>
      <c r="K30" s="12">
        <f>113.89+20107.92+454.58-591.4</f>
        <v>20084.989999999998</v>
      </c>
    </row>
    <row r="31" spans="3:11" ht="13.5" customHeight="1" thickBot="1" x14ac:dyDescent="0.25">
      <c r="C31" s="26" t="s">
        <v>56</v>
      </c>
      <c r="D31" s="32">
        <v>13874.43</v>
      </c>
      <c r="E31" s="29"/>
      <c r="F31" s="29">
        <v>2.35</v>
      </c>
      <c r="G31" s="34"/>
      <c r="H31" s="34">
        <f>+D31+E31-F31</f>
        <v>13872.08</v>
      </c>
      <c r="I31" s="47"/>
      <c r="K31" s="12">
        <f>94.32+13142.31-208.13-26.62</f>
        <v>13001.88</v>
      </c>
    </row>
    <row r="32" spans="3:11" ht="13.5" customHeight="1" thickBot="1" x14ac:dyDescent="0.25">
      <c r="C32" s="26" t="s">
        <v>55</v>
      </c>
      <c r="D32" s="32">
        <v>8242.4599999999991</v>
      </c>
      <c r="E32" s="29"/>
      <c r="F32" s="29">
        <v>1.41</v>
      </c>
      <c r="G32" s="34"/>
      <c r="H32" s="34">
        <f>+D32+E32-F32</f>
        <v>8241.0499999999993</v>
      </c>
      <c r="I32" s="47"/>
      <c r="K32" s="12">
        <f>4626.53-21.4+2835.2-16.89+14.67</f>
        <v>7438.11</v>
      </c>
    </row>
    <row r="33" spans="3:12" ht="13.5" customHeight="1" thickBot="1" x14ac:dyDescent="0.25">
      <c r="C33" s="26" t="s">
        <v>54</v>
      </c>
      <c r="D33" s="32">
        <v>6811.71</v>
      </c>
      <c r="E33" s="29">
        <f>29855.58+5444.44</f>
        <v>35300.020000000004</v>
      </c>
      <c r="F33" s="29">
        <f>10362.98-1072.88+30711.94-3171.02</f>
        <v>36831.019999999997</v>
      </c>
      <c r="G33" s="34"/>
      <c r="H33" s="34">
        <f>+D33+E33-F33</f>
        <v>5280.7100000000064</v>
      </c>
      <c r="I33" s="46"/>
      <c r="K33" s="12">
        <f>360.06-33.2+291.87+18.25</f>
        <v>636.98</v>
      </c>
    </row>
    <row r="34" spans="3:12" ht="13.5" customHeight="1" thickBot="1" x14ac:dyDescent="0.25">
      <c r="C34" s="26" t="s">
        <v>31</v>
      </c>
      <c r="D34" s="25">
        <f>SUM(D29:D33)</f>
        <v>108163.75000000001</v>
      </c>
      <c r="E34" s="25">
        <f>SUM(E29:E33)</f>
        <v>35300.020000000004</v>
      </c>
      <c r="F34" s="25">
        <f>SUM(F29:F33)</f>
        <v>36846.939999999995</v>
      </c>
      <c r="G34" s="25">
        <f>SUM(G29:G33)</f>
        <v>0</v>
      </c>
      <c r="H34" s="25">
        <f>SUM(H29:H33)</f>
        <v>106616.83000000002</v>
      </c>
      <c r="I34" s="45"/>
    </row>
    <row r="35" spans="3:12" ht="13.5" customHeight="1" thickBot="1" x14ac:dyDescent="0.25">
      <c r="C35" s="44" t="s">
        <v>53</v>
      </c>
      <c r="D35" s="44"/>
      <c r="E35" s="44"/>
      <c r="F35" s="44"/>
      <c r="G35" s="44"/>
      <c r="H35" s="44"/>
      <c r="I35" s="44"/>
    </row>
    <row r="36" spans="3:12" ht="50.25" customHeight="1" thickBot="1" x14ac:dyDescent="0.25">
      <c r="C36" s="33" t="s">
        <v>52</v>
      </c>
      <c r="D36" s="43" t="s">
        <v>51</v>
      </c>
      <c r="E36" s="42" t="s">
        <v>50</v>
      </c>
      <c r="F36" s="42" t="s">
        <v>49</v>
      </c>
      <c r="G36" s="42" t="s">
        <v>48</v>
      </c>
      <c r="H36" s="42" t="s">
        <v>47</v>
      </c>
      <c r="I36" s="41" t="s">
        <v>46</v>
      </c>
    </row>
    <row r="37" spans="3:12" ht="21" customHeight="1" thickBot="1" x14ac:dyDescent="0.25">
      <c r="C37" s="40" t="s">
        <v>45</v>
      </c>
      <c r="D37" s="39">
        <v>135425.82999999999</v>
      </c>
      <c r="E37" s="28">
        <v>646950.36</v>
      </c>
      <c r="F37" s="28">
        <v>630850.54</v>
      </c>
      <c r="G37" s="28">
        <f>+E37</f>
        <v>646950.36</v>
      </c>
      <c r="H37" s="28">
        <f>+D37+E37-F37</f>
        <v>151525.64999999991</v>
      </c>
      <c r="I37" s="38" t="s">
        <v>44</v>
      </c>
      <c r="J37" s="36">
        <f>45369.09-D37</f>
        <v>-90056.739999999991</v>
      </c>
      <c r="K37" s="36">
        <f>70701.85-H37</f>
        <v>-80823.799999999901</v>
      </c>
    </row>
    <row r="38" spans="3:12" ht="20.25" customHeight="1" thickBot="1" x14ac:dyDescent="0.25">
      <c r="C38" s="26" t="s">
        <v>43</v>
      </c>
      <c r="D38" s="32">
        <v>29352.04</v>
      </c>
      <c r="E38" s="34">
        <v>143588.28</v>
      </c>
      <c r="F38" s="34">
        <v>140014.9</v>
      </c>
      <c r="G38" s="28">
        <v>374738.27</v>
      </c>
      <c r="H38" s="28">
        <f>+D38+E38-F38</f>
        <v>32925.420000000013</v>
      </c>
      <c r="I38" s="37"/>
      <c r="J38" s="36"/>
    </row>
    <row r="39" spans="3:12" ht="13.5" hidden="1" customHeight="1" thickBot="1" x14ac:dyDescent="0.25">
      <c r="C39" s="33" t="s">
        <v>42</v>
      </c>
      <c r="D39" s="35">
        <v>0</v>
      </c>
      <c r="E39" s="34"/>
      <c r="F39" s="34"/>
      <c r="G39" s="28"/>
      <c r="H39" s="28">
        <f>+D39+E39-F39</f>
        <v>0</v>
      </c>
      <c r="I39" s="31"/>
    </row>
    <row r="40" spans="3:12" ht="12.75" hidden="1" customHeight="1" thickBot="1" x14ac:dyDescent="0.25">
      <c r="C40" s="26" t="s">
        <v>41</v>
      </c>
      <c r="D40" s="32">
        <v>0</v>
      </c>
      <c r="E40" s="34"/>
      <c r="F40" s="34"/>
      <c r="G40" s="28"/>
      <c r="H40" s="28">
        <f>+D40+E40-F40</f>
        <v>0</v>
      </c>
      <c r="I40" s="31" t="s">
        <v>40</v>
      </c>
    </row>
    <row r="41" spans="3:12" ht="24.75" customHeight="1" thickBot="1" x14ac:dyDescent="0.25">
      <c r="C41" s="26" t="s">
        <v>39</v>
      </c>
      <c r="D41" s="32">
        <v>12045.12</v>
      </c>
      <c r="E41" s="34"/>
      <c r="F41" s="34">
        <v>-1325.79</v>
      </c>
      <c r="G41" s="28"/>
      <c r="H41" s="28">
        <f>+D41+E41-F41</f>
        <v>13370.91</v>
      </c>
      <c r="I41" s="27" t="s">
        <v>38</v>
      </c>
      <c r="J41" s="12">
        <f>6979.69+3384.22</f>
        <v>10363.91</v>
      </c>
      <c r="K41" s="12">
        <f>1104.7+3384.22+11716.52</f>
        <v>16205.44</v>
      </c>
    </row>
    <row r="42" spans="3:12" ht="13.5" customHeight="1" thickBot="1" x14ac:dyDescent="0.25">
      <c r="C42" s="26" t="s">
        <v>37</v>
      </c>
      <c r="D42" s="32">
        <v>945.31</v>
      </c>
      <c r="E42" s="29">
        <v>4516.8</v>
      </c>
      <c r="F42" s="29">
        <v>4404.3999999999996</v>
      </c>
      <c r="G42" s="28">
        <v>3300</v>
      </c>
      <c r="H42" s="28">
        <f>+D42+E42-F42</f>
        <v>1057.7100000000009</v>
      </c>
      <c r="I42" s="27" t="s">
        <v>36</v>
      </c>
    </row>
    <row r="43" spans="3:12" ht="13.5" customHeight="1" thickBot="1" x14ac:dyDescent="0.25">
      <c r="C43" s="26" t="s">
        <v>35</v>
      </c>
      <c r="D43" s="32">
        <v>-476.85</v>
      </c>
      <c r="E43" s="29"/>
      <c r="F43" s="29">
        <v>-476.85</v>
      </c>
      <c r="G43" s="28"/>
      <c r="H43" s="28">
        <f>+D43+E43-F43</f>
        <v>0</v>
      </c>
      <c r="I43" s="27"/>
      <c r="J43" s="12">
        <f>369.54+375.68</f>
        <v>745.22</v>
      </c>
      <c r="K43" s="12">
        <f>2503.9+1242.15</f>
        <v>3746.05</v>
      </c>
    </row>
    <row r="44" spans="3:12" ht="13.5" customHeight="1" thickBot="1" x14ac:dyDescent="0.25">
      <c r="C44" s="33" t="s">
        <v>34</v>
      </c>
      <c r="D44" s="32">
        <v>6581.44</v>
      </c>
      <c r="E44" s="29"/>
      <c r="F44" s="29">
        <v>0.81</v>
      </c>
      <c r="G44" s="28"/>
      <c r="H44" s="28">
        <f>+D44+E44-F44</f>
        <v>6580.6299999999992</v>
      </c>
      <c r="I44" s="31"/>
    </row>
    <row r="45" spans="3:12" ht="13.5" customHeight="1" thickBot="1" x14ac:dyDescent="0.25">
      <c r="C45" s="26" t="s">
        <v>33</v>
      </c>
      <c r="D45" s="30">
        <v>3908.65</v>
      </c>
      <c r="E45" s="29">
        <v>30654.48</v>
      </c>
      <c r="F45" s="29">
        <v>29891.29</v>
      </c>
      <c r="G45" s="28">
        <v>40743.120000000003</v>
      </c>
      <c r="H45" s="28">
        <f>+D45+E45-F45</f>
        <v>4671.8399999999965</v>
      </c>
      <c r="I45" s="27" t="s">
        <v>32</v>
      </c>
    </row>
    <row r="46" spans="3:12" ht="13.5" customHeight="1" thickBot="1" x14ac:dyDescent="0.25">
      <c r="C46" s="26" t="s">
        <v>31</v>
      </c>
      <c r="D46" s="25">
        <f>SUM(D37:D45)</f>
        <v>187781.53999999998</v>
      </c>
      <c r="E46" s="25">
        <f>SUM(E37:E45)</f>
        <v>825709.92</v>
      </c>
      <c r="F46" s="25">
        <f>SUM(F37:F45)</f>
        <v>803359.30000000016</v>
      </c>
      <c r="G46" s="25">
        <f>SUM(G37:G45)</f>
        <v>1065731.75</v>
      </c>
      <c r="H46" s="25">
        <f>SUM(H37:H45)</f>
        <v>210132.15999999992</v>
      </c>
      <c r="I46" s="24"/>
      <c r="L46" s="23"/>
    </row>
    <row r="47" spans="3:12" ht="13.5" customHeight="1" thickBot="1" x14ac:dyDescent="0.25">
      <c r="C47" s="22" t="s">
        <v>30</v>
      </c>
      <c r="D47" s="22"/>
      <c r="E47" s="22"/>
      <c r="F47" s="22"/>
      <c r="G47" s="22"/>
      <c r="H47" s="22"/>
      <c r="I47" s="22"/>
    </row>
    <row r="48" spans="3:12" ht="41.25" customHeight="1" thickBot="1" x14ac:dyDescent="0.25">
      <c r="C48" s="21" t="s">
        <v>29</v>
      </c>
      <c r="D48" s="20" t="s">
        <v>28</v>
      </c>
      <c r="E48" s="20"/>
      <c r="F48" s="20"/>
      <c r="G48" s="20"/>
      <c r="H48" s="20"/>
      <c r="I48" s="19" t="s">
        <v>27</v>
      </c>
    </row>
    <row r="49" spans="3:8" ht="26.25" customHeight="1" x14ac:dyDescent="0.3">
      <c r="C49" s="18" t="s">
        <v>26</v>
      </c>
      <c r="D49" s="18"/>
      <c r="E49" s="18"/>
      <c r="F49" s="18"/>
      <c r="G49" s="18"/>
      <c r="H49" s="17">
        <f>+H34+H46</f>
        <v>316748.98999999993</v>
      </c>
    </row>
    <row r="50" spans="3:8" hidden="1" x14ac:dyDescent="0.2">
      <c r="C50" s="13" t="s">
        <v>25</v>
      </c>
    </row>
    <row r="51" spans="3:8" x14ac:dyDescent="0.2">
      <c r="C51" s="12"/>
      <c r="D51" s="12"/>
      <c r="E51" s="12"/>
      <c r="F51" s="12"/>
      <c r="G51" s="12"/>
      <c r="H51" s="12"/>
    </row>
    <row r="52" spans="3:8" ht="15" customHeight="1" x14ac:dyDescent="0.25">
      <c r="C52" s="16"/>
      <c r="D52" s="15"/>
      <c r="E52" s="15"/>
      <c r="F52" s="15"/>
    </row>
    <row r="53" spans="3:8" hidden="1" x14ac:dyDescent="0.2">
      <c r="H53" s="13">
        <f>19976.38+629.47+18387.98+87551.54+8140.83</f>
        <v>134686.19999999998</v>
      </c>
    </row>
    <row r="54" spans="3:8" hidden="1" x14ac:dyDescent="0.2">
      <c r="H54" s="14">
        <f>+H46-H53</f>
        <v>75445.959999999934</v>
      </c>
    </row>
    <row r="55" spans="3:8" x14ac:dyDescent="0.2">
      <c r="C55" s="13" t="s">
        <v>24</v>
      </c>
      <c r="E55" s="14">
        <f>+E46+E34+23400</f>
        <v>884409.94000000006</v>
      </c>
      <c r="F55" s="14"/>
      <c r="G55" s="14">
        <f>+G46+G34</f>
        <v>1065731.75</v>
      </c>
    </row>
    <row r="56" spans="3:8" hidden="1" x14ac:dyDescent="0.2">
      <c r="D56" s="14">
        <f>+D37+D38+D42</f>
        <v>165723.18</v>
      </c>
      <c r="E56" s="14">
        <f>+E37+E38+E42</f>
        <v>795055.44000000006</v>
      </c>
      <c r="F56" s="14">
        <f>+F37+F38+F42</f>
        <v>775269.84000000008</v>
      </c>
      <c r="G56" s="14">
        <f>+G37+G38+G42</f>
        <v>1024988.63</v>
      </c>
      <c r="H56" s="14">
        <f>+H37+H38+H42</f>
        <v>185508.77999999991</v>
      </c>
    </row>
  </sheetData>
  <mergeCells count="10">
    <mergeCell ref="D48:H48"/>
    <mergeCell ref="I29:I33"/>
    <mergeCell ref="C28:I28"/>
    <mergeCell ref="C35:I35"/>
    <mergeCell ref="C23:I23"/>
    <mergeCell ref="C24:I24"/>
    <mergeCell ref="C25:I25"/>
    <mergeCell ref="C26:I26"/>
    <mergeCell ref="I37:I38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52EB-8996-4547-93C1-73FB2261D835}">
  <dimension ref="A13:I29"/>
  <sheetViews>
    <sheetView topLeftCell="A4" zoomScaleNormal="100" zoomScaleSheetLayoutView="120" workbookViewId="0">
      <selection activeCell="I26" sqref="I26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10" t="s">
        <v>23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 t="s">
        <v>22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 t="s">
        <v>21</v>
      </c>
      <c r="B15" s="10"/>
      <c r="C15" s="10"/>
      <c r="D15" s="10"/>
      <c r="E15" s="10"/>
      <c r="F15" s="10"/>
      <c r="G15" s="10"/>
      <c r="H15" s="10"/>
      <c r="I15" s="10"/>
    </row>
    <row r="16" spans="1:9" ht="60" x14ac:dyDescent="0.25">
      <c r="A16" s="9" t="s">
        <v>20</v>
      </c>
      <c r="B16" s="9" t="s">
        <v>19</v>
      </c>
      <c r="C16" s="9" t="s">
        <v>18</v>
      </c>
      <c r="D16" s="9" t="s">
        <v>17</v>
      </c>
      <c r="E16" s="9" t="s">
        <v>16</v>
      </c>
      <c r="F16" s="9" t="s">
        <v>15</v>
      </c>
      <c r="G16" s="9" t="s">
        <v>14</v>
      </c>
      <c r="H16" s="9" t="s">
        <v>13</v>
      </c>
      <c r="I16" s="9" t="s">
        <v>12</v>
      </c>
    </row>
    <row r="17" spans="1:9" x14ac:dyDescent="0.25">
      <c r="A17" s="8" t="s">
        <v>11</v>
      </c>
      <c r="B17" s="7">
        <v>-313.95999999999998</v>
      </c>
      <c r="C17" s="7">
        <v>0</v>
      </c>
      <c r="D17" s="7">
        <v>143.59</v>
      </c>
      <c r="E17" s="7">
        <v>140.01</v>
      </c>
      <c r="F17" s="7">
        <v>23.4</v>
      </c>
      <c r="G17" s="6">
        <v>374.73827</v>
      </c>
      <c r="H17" s="5">
        <v>32.925420000000003</v>
      </c>
      <c r="I17" s="5">
        <f>B17+D17+F17-G17</f>
        <v>-521.70826999999997</v>
      </c>
    </row>
    <row r="18" spans="1:9" x14ac:dyDescent="0.25">
      <c r="A18" s="4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11" t="s">
        <v>10</v>
      </c>
      <c r="B19" s="11"/>
      <c r="C19" s="11"/>
      <c r="D19" s="11"/>
      <c r="E19" s="11"/>
      <c r="F19" s="11"/>
      <c r="G19" s="11"/>
      <c r="H19" s="11"/>
    </row>
    <row r="20" spans="1:9" x14ac:dyDescent="0.25">
      <c r="A20" s="2" t="s">
        <v>9</v>
      </c>
      <c r="B20" s="2"/>
      <c r="C20" s="2"/>
      <c r="D20" s="2"/>
      <c r="E20" s="2"/>
      <c r="F20" s="2"/>
      <c r="G20" s="2"/>
      <c r="H20" s="2"/>
    </row>
    <row r="21" spans="1:9" x14ac:dyDescent="0.25">
      <c r="A21" s="1" t="s">
        <v>8</v>
      </c>
      <c r="B21" s="1"/>
      <c r="C21" s="1"/>
      <c r="D21" s="1"/>
      <c r="E21" s="1"/>
      <c r="F21" s="1"/>
      <c r="G21" s="1"/>
    </row>
    <row r="22" spans="1:9" x14ac:dyDescent="0.25">
      <c r="A22" s="1" t="s">
        <v>7</v>
      </c>
      <c r="B22" s="1"/>
      <c r="C22" s="1"/>
      <c r="D22" s="1"/>
      <c r="E22" s="1"/>
      <c r="F22" s="1"/>
      <c r="G22" s="1"/>
    </row>
    <row r="23" spans="1:9" x14ac:dyDescent="0.25">
      <c r="A23" s="1" t="s">
        <v>6</v>
      </c>
      <c r="B23" s="1"/>
      <c r="C23" s="1"/>
      <c r="D23" s="1"/>
      <c r="E23" s="1"/>
      <c r="F23" s="1"/>
      <c r="G23" s="1"/>
    </row>
    <row r="24" spans="1:9" x14ac:dyDescent="0.25">
      <c r="A24" s="1" t="s">
        <v>5</v>
      </c>
      <c r="B24" s="1"/>
      <c r="C24" s="1"/>
      <c r="D24" s="1"/>
      <c r="E24" s="1"/>
      <c r="F24" s="1"/>
      <c r="G24" s="1"/>
    </row>
    <row r="25" spans="1:9" x14ac:dyDescent="0.25">
      <c r="A25" s="1" t="s">
        <v>4</v>
      </c>
      <c r="B25" s="1"/>
      <c r="C25" s="1"/>
      <c r="D25" s="1"/>
      <c r="E25" s="1"/>
      <c r="F25" s="1"/>
      <c r="G25" s="1"/>
    </row>
    <row r="26" spans="1:9" x14ac:dyDescent="0.25">
      <c r="A26" s="1" t="s">
        <v>3</v>
      </c>
      <c r="B26" s="1"/>
      <c r="C26" s="1"/>
      <c r="D26" s="1"/>
      <c r="E26" s="1"/>
      <c r="F26" s="1"/>
      <c r="G26" s="1"/>
    </row>
    <row r="27" spans="1:9" x14ac:dyDescent="0.25">
      <c r="A27" s="1" t="s">
        <v>2</v>
      </c>
      <c r="B27" s="1"/>
      <c r="C27" s="1"/>
      <c r="D27" s="1"/>
      <c r="E27" s="1"/>
      <c r="F27" s="1"/>
      <c r="G27" s="1"/>
    </row>
    <row r="28" spans="1:9" x14ac:dyDescent="0.25">
      <c r="A28" s="1" t="s">
        <v>1</v>
      </c>
      <c r="B28" s="1"/>
      <c r="C28" s="1"/>
      <c r="D28" s="1"/>
      <c r="E28" s="1"/>
      <c r="F28" s="1"/>
      <c r="G28" s="1"/>
    </row>
    <row r="29" spans="1:9" x14ac:dyDescent="0.25">
      <c r="A29" s="1" t="s">
        <v>0</v>
      </c>
      <c r="B29" s="1"/>
      <c r="C29" s="1"/>
      <c r="D29" s="1"/>
      <c r="E29" s="1"/>
      <c r="F29" s="1"/>
      <c r="G29" s="1"/>
    </row>
  </sheetData>
  <mergeCells count="4">
    <mergeCell ref="A13:I13"/>
    <mergeCell ref="A14:I14"/>
    <mergeCell ref="A15:I15"/>
    <mergeCell ref="A19:H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ветеранов10</vt:lpstr>
      <vt:lpstr>Ветеранов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2022-03-02T10:49:11Z</dcterms:created>
  <dcterms:modified xsi:type="dcterms:W3CDTF">2022-03-19T18:06:05Z</dcterms:modified>
</cp:coreProperties>
</file>