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<sst xmlns="http://schemas.openxmlformats.org/spreadsheetml/2006/main" count="71" uniqueCount="64">
  <si>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ОТЧЕТ</t>
  </si>
  <si>
    <t>по выполнению плана текущего ремонта жилого дома</t>
  </si>
  <si>
    <t>№ 8 по ул. Березовая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</si>
  <si>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</si>
  <si>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</si>
  <si>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</si>
  <si>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</si>
  <si>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</si>
  <si>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</si>
  <si>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</si>
  <si>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</si>
  <si>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</si>
  <si>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</si>
  <si>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146</t>
    </r>
    <r>
      <rPr>
        <b/>
        <sz val="11"/>
        <color indexed="8"/>
        <rFont val="Calibri"/>
        <family val="2"/>
      </rPr>
      <t xml:space="preserve">.27 </t>
    </r>
    <r>
      <rPr>
        <sz val="11"/>
        <color indexed="8"/>
        <rFont val="Calibri"/>
        <family val="2"/>
      </rPr>
      <t>тыс.</t>
    </r>
    <r>
      <rPr>
        <sz val="11"/>
        <color indexed="8"/>
        <rFont val="Calibri"/>
        <family val="2"/>
      </rPr>
      <t xml:space="preserve"> 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</si>
  <si>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</si>
  <si>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</si>
  <si>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</si>
  <si>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</si>
  <si>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- 0.58 т.р.</t>
  </si>
  <si>
    <t>Расходные материалы - 0.03т.р.</t>
  </si>
  <si>
    <t>Ремонт шиферной кровли - 144.51 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</si>
  <si>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</si>
  <si>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</si>
  <si>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</si>
  <si>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</si>
  <si>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</si>
  <si>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</si>
  <si>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</si>
  <si>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</si>
  <si>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</si>
  <si>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</si>
  <si>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</si>
  <si>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</si>
  <si>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</si>
  <si>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</si>
  <si>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</si>
  <si>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</si>
  <si>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</si>
  <si>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</si>
  <si>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</si>
  <si>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</si>
  <si>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</si>
  <si>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</si>
  <si>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</si>
  <si>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</si>
  <si>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</si>
  <si>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</si>
  <si>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</si>
  <si>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</si>
  <si>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</si>
  <si>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</si>
  <si>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</si>
  <si>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</si>
  <si>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</si>
  <si>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</si>
  <si>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</si>
  <si>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</si>
  <si>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01.01.2023г.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</si>
  <si>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</si>
  <si>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</si>
  <si>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18850,00 руб. </t>
  </si>
  <si>
    <t>ООО "Икс-Трим", ПАО "Ростелеком"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</si>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</sst>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6" fillId="0" borderId="0" xfId="52" applyFont="1" applyFill="1">
      <alignment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6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4" fontId="6" fillId="0" borderId="16" xfId="52" applyNumberFormat="1" applyFont="1" applyFill="1" applyBorder="1" applyAlignment="1">
      <alignment vertical="top" wrapText="1"/>
      <protection/>
    </xf>
    <xf numFmtId="4" fontId="5" fillId="16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3" fillId="0" borderId="15" xfId="52" applyFont="1" applyFill="1" applyBorder="1" applyAlignment="1">
      <alignment horizontal="center" vertical="top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4" fontId="6" fillId="6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6" fillId="33" borderId="16" xfId="52" applyNumberFormat="1" applyFont="1" applyFill="1" applyBorder="1" applyAlignment="1">
      <alignment horizontal="right" vertical="top" wrapText="1"/>
      <protection/>
    </xf>
    <xf numFmtId="0" fontId="9" fillId="0" borderId="15" xfId="52" applyFont="1" applyFill="1" applyBorder="1" applyAlignment="1">
      <alignment horizontal="center" vertical="top" wrapText="1"/>
      <protection/>
    </xf>
    <xf numFmtId="4" fontId="12" fillId="33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6" fillId="0" borderId="16" xfId="52" applyFont="1" applyFill="1" applyBorder="1" applyAlignment="1">
      <alignment horizontal="center" vertical="top" wrapText="1"/>
      <protection/>
    </xf>
    <xf numFmtId="0" fontId="6" fillId="0" borderId="16" xfId="52" applyFont="1" applyFill="1" applyBorder="1" applyAlignment="1">
      <alignment vertical="top" wrapText="1"/>
      <protection/>
    </xf>
    <xf numFmtId="0" fontId="9" fillId="33" borderId="15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18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19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20" xfId="52" applyFont="1" applyFill="1" applyBorder="1" applyAlignment="1">
      <alignment horizontal="center" vertical="top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8"/>
  <sheetViews>
    <sheetView zoomScalePageLayoutView="0" workbookViewId="0" topLeftCell="C28">
      <selection activeCell="E62" sqref="E62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8515625" style="0" customWidth="1"/>
    <col min="4" max="4" width="13.7109375" style="0" customWidth="1"/>
    <col min="5" max="5" width="11.00390625" style="0" customWidth="1"/>
    <col min="6" max="6" width="11.57421875" style="0" customWidth="1"/>
    <col min="7" max="7" width="11.8515625" style="0" customWidth="1"/>
    <col min="8" max="8" width="14.00390625" style="0" customWidth="1"/>
    <col min="9" max="9" width="24.7109375" style="0" customWidth="1"/>
    <col min="10" max="11" width="0" style="0" hidden="1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21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2.75" customHeight="1">
      <c r="C17" s="14"/>
      <c r="D17" s="16"/>
      <c r="E17" s="15"/>
      <c r="F17" s="15"/>
      <c r="G17" s="15"/>
      <c r="H17" s="15"/>
      <c r="I17" s="15"/>
    </row>
    <row r="18" spans="3:9" ht="12.75" customHeight="1">
      <c r="C18" s="14"/>
      <c r="D18" s="14"/>
      <c r="E18" s="15"/>
      <c r="F18" s="15"/>
      <c r="G18" s="15"/>
      <c r="H18" s="15"/>
      <c r="I18" s="15"/>
    </row>
    <row r="19" spans="3:9" ht="12.75" customHeight="1">
      <c r="C19" s="14"/>
      <c r="D19" s="14"/>
      <c r="E19" s="15"/>
      <c r="F19" s="15"/>
      <c r="G19" s="15"/>
      <c r="H19" s="15"/>
      <c r="I19" s="15"/>
    </row>
    <row r="20" spans="3:9" ht="12.75" customHeight="1">
      <c r="C20" s="14"/>
      <c r="D20" s="14"/>
      <c r="E20" s="15"/>
      <c r="F20" s="15"/>
      <c r="G20" s="15"/>
      <c r="H20" s="15"/>
      <c r="I20" s="15"/>
    </row>
    <row r="21" spans="3:9" ht="12.75" customHeight="1">
      <c r="C21" s="14"/>
      <c r="D21" s="14"/>
      <c r="E21" s="15"/>
      <c r="F21" s="15"/>
      <c r="G21" s="15"/>
      <c r="H21" s="15"/>
      <c r="I21" s="15"/>
    </row>
    <row r="22" spans="3:9" ht="12.75" customHeight="1">
      <c r="C22" s="14"/>
      <c r="D22" s="14"/>
      <c r="E22" s="15"/>
      <c r="F22" s="15"/>
      <c r="G22" s="15"/>
      <c r="H22" s="15"/>
      <c r="I22" s="15"/>
    </row>
    <row r="23" spans="3:9" ht="12.75" customHeight="1">
      <c r="C23" s="14"/>
      <c r="D23" s="14"/>
      <c r="E23" s="15"/>
      <c r="F23" s="15"/>
      <c r="G23" s="15"/>
      <c r="H23" s="15"/>
      <c r="I23" s="15"/>
    </row>
    <row r="24" spans="3:9" ht="12.75" customHeight="1">
      <c r="C24" s="14"/>
      <c r="D24" s="14"/>
      <c r="E24" s="15"/>
      <c r="F24" s="15"/>
      <c r="G24" s="15"/>
      <c r="H24" s="15"/>
      <c r="I24" s="15"/>
    </row>
    <row r="25" spans="3:9" ht="12.75" customHeight="1">
      <c r="C25" s="14"/>
      <c r="D25" s="14"/>
      <c r="E25" s="15"/>
      <c r="F25" s="15"/>
      <c r="G25" s="15"/>
      <c r="H25" s="15"/>
      <c r="I25" s="15"/>
    </row>
    <row r="26" spans="3:9" ht="12.75" customHeight="1">
      <c r="C26" s="14"/>
      <c r="D26" s="14"/>
      <c r="E26" s="15"/>
      <c r="F26" s="15"/>
      <c r="G26" s="15"/>
      <c r="H26" s="15"/>
      <c r="I26" s="15"/>
    </row>
    <row r="27" spans="3:9" ht="12.75" customHeight="1">
      <c r="C27" s="14"/>
      <c r="D27" s="14"/>
      <c r="E27" s="15"/>
      <c r="F27" s="15"/>
      <c r="G27" s="15"/>
      <c r="H27" s="15"/>
      <c r="I27" s="15"/>
    </row>
    <row r="28" spans="3:9" ht="15">
      <c r="C28" s="51" t="s">
        <v>22</v>
      </c>
      <c r="D28" s="51"/>
      <c r="E28" s="51"/>
      <c r="F28" s="51"/>
      <c r="G28" s="51"/>
      <c r="H28" s="51"/>
      <c r="I28" s="51"/>
    </row>
    <row r="29" spans="3:9" ht="15">
      <c r="C29" s="52" t="s">
        <v>23</v>
      </c>
      <c r="D29" s="52"/>
      <c r="E29" s="52"/>
      <c r="F29" s="52"/>
      <c r="G29" s="52"/>
      <c r="H29" s="52"/>
      <c r="I29" s="52"/>
    </row>
    <row r="30" spans="3:9" ht="15">
      <c r="C30" s="52" t="s">
        <v>24</v>
      </c>
      <c r="D30" s="52"/>
      <c r="E30" s="52"/>
      <c r="F30" s="52"/>
      <c r="G30" s="52"/>
      <c r="H30" s="52"/>
      <c r="I30" s="52"/>
    </row>
    <row r="31" spans="3:9" ht="6" customHeight="1" thickBot="1">
      <c r="C31" s="53"/>
      <c r="D31" s="53"/>
      <c r="E31" s="53"/>
      <c r="F31" s="53"/>
      <c r="G31" s="53"/>
      <c r="H31" s="53"/>
      <c r="I31" s="53"/>
    </row>
    <row r="32" spans="3:9" ht="48.75" customHeight="1" thickBot="1">
      <c r="C32" s="17" t="s">
        <v>25</v>
      </c>
      <c r="D32" s="18" t="s">
        <v>26</v>
      </c>
      <c r="E32" s="19" t="s">
        <v>27</v>
      </c>
      <c r="F32" s="19" t="s">
        <v>28</v>
      </c>
      <c r="G32" s="19" t="s">
        <v>29</v>
      </c>
      <c r="H32" s="19" t="s">
        <v>30</v>
      </c>
      <c r="I32" s="18" t="s">
        <v>31</v>
      </c>
    </row>
    <row r="33" spans="3:11" ht="13.5" customHeight="1" thickBot="1">
      <c r="C33" s="54" t="s">
        <v>32</v>
      </c>
      <c r="D33" s="55"/>
      <c r="E33" s="55"/>
      <c r="F33" s="55"/>
      <c r="G33" s="55"/>
      <c r="H33" s="55"/>
      <c r="I33" s="56"/>
      <c r="J33" s="9"/>
      <c r="K33" s="9"/>
    </row>
    <row r="34" spans="3:11" ht="13.5" customHeight="1" thickBot="1">
      <c r="C34" s="20" t="s">
        <v>33</v>
      </c>
      <c r="D34" s="21">
        <v>39555.15</v>
      </c>
      <c r="E34" s="22"/>
      <c r="F34" s="22">
        <v>301.77</v>
      </c>
      <c r="G34" s="22"/>
      <c r="H34" s="22">
        <f>+D34+E34-F34</f>
        <v>39253.380000000005</v>
      </c>
      <c r="I34" s="47" t="s">
        <v>34</v>
      </c>
      <c r="J34" s="9"/>
      <c r="K34" s="9">
        <f>51380.7+19910.56-16.7</f>
        <v>71274.56</v>
      </c>
    </row>
    <row r="35" spans="3:11" ht="13.5" customHeight="1" hidden="1" thickBot="1">
      <c r="C35" s="20" t="s">
        <v>35</v>
      </c>
      <c r="D35" s="21">
        <v>0</v>
      </c>
      <c r="E35" s="23"/>
      <c r="F35" s="23"/>
      <c r="G35" s="22"/>
      <c r="H35" s="22">
        <f>+D35+E35-F35</f>
        <v>0</v>
      </c>
      <c r="I35" s="57"/>
      <c r="J35" s="9"/>
      <c r="K35" s="9"/>
    </row>
    <row r="36" spans="3:11" ht="13.5" customHeight="1" thickBot="1">
      <c r="C36" s="20" t="s">
        <v>36</v>
      </c>
      <c r="D36" s="21">
        <v>11636.139999999992</v>
      </c>
      <c r="E36" s="23"/>
      <c r="F36" s="23">
        <v>88.77</v>
      </c>
      <c r="G36" s="22"/>
      <c r="H36" s="22">
        <f>+D36+E36-F36</f>
        <v>11547.369999999992</v>
      </c>
      <c r="I36" s="57"/>
      <c r="J36" s="9"/>
      <c r="K36" s="9">
        <f>7366.95-12.47</f>
        <v>7354.48</v>
      </c>
    </row>
    <row r="37" spans="3:11" ht="13.5" customHeight="1" thickBot="1">
      <c r="C37" s="20" t="s">
        <v>37</v>
      </c>
      <c r="D37" s="21">
        <v>0</v>
      </c>
      <c r="E37" s="23"/>
      <c r="F37" s="23"/>
      <c r="G37" s="22"/>
      <c r="H37" s="22">
        <f>+D37+E37-F37</f>
        <v>0</v>
      </c>
      <c r="I37" s="57"/>
      <c r="J37" s="9"/>
      <c r="K37" s="9"/>
    </row>
    <row r="38" spans="3:11" ht="13.5" customHeight="1" hidden="1" thickBot="1">
      <c r="C38" s="20" t="s">
        <v>38</v>
      </c>
      <c r="D38" s="21"/>
      <c r="E38" s="23"/>
      <c r="F38" s="23"/>
      <c r="G38" s="22"/>
      <c r="H38" s="22">
        <f>+D38+E38-F38</f>
        <v>0</v>
      </c>
      <c r="I38" s="58"/>
      <c r="J38" s="9"/>
      <c r="K38" s="9"/>
    </row>
    <row r="39" spans="3:11" ht="13.5" customHeight="1" thickBot="1">
      <c r="C39" s="20" t="s">
        <v>39</v>
      </c>
      <c r="D39" s="24">
        <f>SUM(D34:D38)</f>
        <v>51191.28999999999</v>
      </c>
      <c r="E39" s="25">
        <f>SUM(E34:E38)</f>
        <v>0</v>
      </c>
      <c r="F39" s="25">
        <f>SUM(F34:F38)</f>
        <v>390.53999999999996</v>
      </c>
      <c r="G39" s="25">
        <f>SUM(G34:G38)</f>
        <v>0</v>
      </c>
      <c r="H39" s="25">
        <f>SUM(H34:H38)</f>
        <v>50800.75</v>
      </c>
      <c r="I39" s="26"/>
      <c r="J39" s="9"/>
      <c r="K39" s="9"/>
    </row>
    <row r="40" spans="3:11" ht="13.5" customHeight="1" thickBot="1">
      <c r="C40" s="46" t="s">
        <v>40</v>
      </c>
      <c r="D40" s="46"/>
      <c r="E40" s="46"/>
      <c r="F40" s="46"/>
      <c r="G40" s="46"/>
      <c r="H40" s="46"/>
      <c r="I40" s="46"/>
      <c r="J40" s="9"/>
      <c r="K40" s="9"/>
    </row>
    <row r="41" spans="3:11" ht="50.25" customHeight="1" thickBot="1">
      <c r="C41" s="17" t="s">
        <v>25</v>
      </c>
      <c r="D41" s="18" t="s">
        <v>26</v>
      </c>
      <c r="E41" s="19" t="s">
        <v>27</v>
      </c>
      <c r="F41" s="19" t="s">
        <v>28</v>
      </c>
      <c r="G41" s="19" t="s">
        <v>29</v>
      </c>
      <c r="H41" s="19" t="s">
        <v>30</v>
      </c>
      <c r="I41" s="27" t="s">
        <v>41</v>
      </c>
      <c r="J41" s="9"/>
      <c r="K41" s="9"/>
    </row>
    <row r="42" spans="3:11" ht="19.5" customHeight="1" thickBot="1">
      <c r="C42" s="17" t="s">
        <v>42</v>
      </c>
      <c r="D42" s="28">
        <v>44571.97</v>
      </c>
      <c r="E42" s="29">
        <v>113080.56</v>
      </c>
      <c r="F42" s="29">
        <v>104113.36</v>
      </c>
      <c r="G42" s="29">
        <f>+E42</f>
        <v>113080.56</v>
      </c>
      <c r="H42" s="29">
        <f>+D42+E42-F42</f>
        <v>53539.17</v>
      </c>
      <c r="I42" s="47" t="s">
        <v>43</v>
      </c>
      <c r="J42" s="30">
        <f>12.07+34.04+29609.46-D42</f>
        <v>-14916.400000000001</v>
      </c>
      <c r="K42" s="30">
        <f>149.46-0.1+433.79-0.32+37348.77-7-H42</f>
        <v>-15614.57</v>
      </c>
    </row>
    <row r="43" spans="3:11" ht="17.25" customHeight="1" thickBot="1">
      <c r="C43" s="20" t="s">
        <v>44</v>
      </c>
      <c r="D43" s="31">
        <v>10997.64</v>
      </c>
      <c r="E43" s="22">
        <v>28494.6</v>
      </c>
      <c r="F43" s="22">
        <v>26323.79</v>
      </c>
      <c r="G43" s="29">
        <v>146272.05</v>
      </c>
      <c r="H43" s="29">
        <f aca="true" t="shared" si="0" ref="H43:H51">+D43+E43-F43</f>
        <v>13168.449999999997</v>
      </c>
      <c r="I43" s="48"/>
      <c r="J43" s="9">
        <f>9512.53-1.69</f>
        <v>9510.84</v>
      </c>
      <c r="K43" s="9"/>
    </row>
    <row r="44" spans="3:11" ht="13.5" customHeight="1" thickBot="1">
      <c r="C44" s="32" t="s">
        <v>45</v>
      </c>
      <c r="D44" s="33">
        <v>0</v>
      </c>
      <c r="E44" s="22"/>
      <c r="F44" s="22"/>
      <c r="G44" s="29"/>
      <c r="H44" s="29">
        <f t="shared" si="0"/>
        <v>0</v>
      </c>
      <c r="I44" s="34"/>
      <c r="J44" s="9"/>
      <c r="K44" s="9"/>
    </row>
    <row r="45" spans="3:11" ht="12.75" customHeight="1" hidden="1" thickBot="1">
      <c r="C45" s="20" t="s">
        <v>46</v>
      </c>
      <c r="D45" s="31">
        <v>0</v>
      </c>
      <c r="E45" s="22"/>
      <c r="F45" s="22"/>
      <c r="G45" s="29"/>
      <c r="H45" s="29">
        <f t="shared" si="0"/>
        <v>0</v>
      </c>
      <c r="I45" s="34" t="s">
        <v>47</v>
      </c>
      <c r="J45" s="9"/>
      <c r="K45" s="9"/>
    </row>
    <row r="46" spans="3:11" ht="28.5" customHeight="1" thickBot="1">
      <c r="C46" s="20" t="s">
        <v>48</v>
      </c>
      <c r="D46" s="31">
        <v>6127.25</v>
      </c>
      <c r="E46" s="22"/>
      <c r="F46" s="22">
        <v>46.74</v>
      </c>
      <c r="G46" s="29"/>
      <c r="H46" s="29">
        <f t="shared" si="0"/>
        <v>6080.51</v>
      </c>
      <c r="I46" s="35" t="s">
        <v>49</v>
      </c>
      <c r="J46" s="9">
        <f>3001.43+2637.58</f>
        <v>5639.01</v>
      </c>
      <c r="K46" s="9">
        <f>2667.77+3252.61+2637.58-1.83</f>
        <v>8556.13</v>
      </c>
    </row>
    <row r="47" spans="3:11" ht="13.5" customHeight="1" hidden="1" thickBot="1">
      <c r="C47" s="20" t="s">
        <v>50</v>
      </c>
      <c r="D47" s="31">
        <v>0</v>
      </c>
      <c r="E47" s="36"/>
      <c r="F47" s="36"/>
      <c r="G47" s="29"/>
      <c r="H47" s="29">
        <f t="shared" si="0"/>
        <v>0</v>
      </c>
      <c r="I47" s="35" t="s">
        <v>51</v>
      </c>
      <c r="J47" s="9"/>
      <c r="K47" s="9"/>
    </row>
    <row r="48" spans="3:11" ht="13.5" customHeight="1" thickBot="1">
      <c r="C48" s="32" t="s">
        <v>52</v>
      </c>
      <c r="D48" s="31">
        <v>2537.8700000000003</v>
      </c>
      <c r="E48" s="36"/>
      <c r="F48" s="36">
        <v>19.36</v>
      </c>
      <c r="G48" s="29"/>
      <c r="H48" s="29">
        <f t="shared" si="0"/>
        <v>2518.51</v>
      </c>
      <c r="I48" s="35"/>
      <c r="J48" s="9">
        <f>5207.16-0.8</f>
        <v>5206.36</v>
      </c>
      <c r="K48" s="9"/>
    </row>
    <row r="49" spans="3:9" ht="13.5" customHeight="1" thickBot="1">
      <c r="C49" s="37" t="s">
        <v>53</v>
      </c>
      <c r="D49" s="31">
        <v>1958.4500000000007</v>
      </c>
      <c r="E49" s="36">
        <f>5665.11+1595.81</f>
        <v>7260.92</v>
      </c>
      <c r="F49" s="36">
        <f>5496.35+1557.43</f>
        <v>7053.780000000001</v>
      </c>
      <c r="G49" s="29">
        <f>+E49</f>
        <v>7260.92</v>
      </c>
      <c r="H49" s="29">
        <f t="shared" si="0"/>
        <v>2165.59</v>
      </c>
      <c r="I49" s="35"/>
    </row>
    <row r="50" spans="3:9" ht="13.5" customHeight="1" thickBot="1">
      <c r="C50" s="37" t="s">
        <v>54</v>
      </c>
      <c r="D50" s="31">
        <v>29.93</v>
      </c>
      <c r="E50" s="36"/>
      <c r="F50" s="36">
        <v>0.23</v>
      </c>
      <c r="G50" s="29"/>
      <c r="H50" s="29">
        <f t="shared" si="0"/>
        <v>29.7</v>
      </c>
      <c r="I50" s="35"/>
    </row>
    <row r="51" spans="3:9" ht="13.5" customHeight="1" thickBot="1">
      <c r="C51" s="20" t="s">
        <v>55</v>
      </c>
      <c r="D51" s="31">
        <v>2419.4500000000007</v>
      </c>
      <c r="E51" s="23">
        <v>5954.76</v>
      </c>
      <c r="F51" s="23">
        <v>5539.62</v>
      </c>
      <c r="G51" s="29">
        <v>10647</v>
      </c>
      <c r="H51" s="29">
        <f t="shared" si="0"/>
        <v>2834.590000000001</v>
      </c>
      <c r="I51" s="35" t="s">
        <v>56</v>
      </c>
    </row>
    <row r="52" spans="3:9" s="39" customFormat="1" ht="13.5" customHeight="1" thickBot="1">
      <c r="C52" s="20" t="s">
        <v>39</v>
      </c>
      <c r="D52" s="24">
        <f>SUM(D42:D51)</f>
        <v>68642.56</v>
      </c>
      <c r="E52" s="25">
        <f>SUM(E42:E51)</f>
        <v>154790.84000000003</v>
      </c>
      <c r="F52" s="25">
        <f>SUM(F42:F51)</f>
        <v>143096.88</v>
      </c>
      <c r="G52" s="25">
        <f>SUM(G42:G51)</f>
        <v>277260.52999999997</v>
      </c>
      <c r="H52" s="25">
        <f>SUM(H42:H51)</f>
        <v>80336.51999999997</v>
      </c>
      <c r="I52" s="38"/>
    </row>
    <row r="53" spans="3:9" ht="18" customHeight="1" thickBot="1">
      <c r="C53" s="40" t="s">
        <v>57</v>
      </c>
      <c r="D53" s="40"/>
      <c r="E53" s="40"/>
      <c r="F53" s="40"/>
      <c r="G53" s="40"/>
      <c r="H53" s="41">
        <f>+H39+H52</f>
        <v>131137.26999999996</v>
      </c>
      <c r="I53" s="16"/>
    </row>
    <row r="54" spans="3:9" ht="13.5" customHeight="1" thickBot="1">
      <c r="C54" s="49" t="s">
        <v>58</v>
      </c>
      <c r="D54" s="49"/>
      <c r="E54" s="49"/>
      <c r="F54" s="49"/>
      <c r="G54" s="49"/>
      <c r="H54" s="49"/>
      <c r="I54" s="49"/>
    </row>
    <row r="55" spans="3:9" ht="26.25" customHeight="1" thickBot="1">
      <c r="C55" s="42" t="s">
        <v>59</v>
      </c>
      <c r="D55" s="50" t="s">
        <v>60</v>
      </c>
      <c r="E55" s="50"/>
      <c r="F55" s="50"/>
      <c r="G55" s="50"/>
      <c r="H55" s="50"/>
      <c r="I55" s="43" t="s">
        <v>61</v>
      </c>
    </row>
    <row r="56" spans="3:9" ht="15">
      <c r="C56" s="44" t="s">
        <v>62</v>
      </c>
      <c r="D56" s="44"/>
      <c r="E56" s="16"/>
      <c r="F56" s="16"/>
      <c r="G56" s="16"/>
      <c r="H56" s="16"/>
      <c r="I56" s="16"/>
    </row>
    <row r="57" spans="3:9" ht="15" hidden="1">
      <c r="C57" s="16"/>
      <c r="D57" s="16"/>
      <c r="E57" s="16"/>
      <c r="F57" s="16"/>
      <c r="G57" s="16"/>
      <c r="H57" s="16"/>
      <c r="I57" s="16"/>
    </row>
    <row r="58" spans="3:9" ht="15">
      <c r="C58" s="16"/>
      <c r="D58" s="45"/>
      <c r="E58" s="45"/>
      <c r="F58" s="45"/>
      <c r="G58" s="16"/>
      <c r="H58" s="16"/>
      <c r="I58" s="16"/>
    </row>
    <row r="59" spans="3:9" ht="15" hidden="1">
      <c r="C59" s="16"/>
      <c r="D59" s="45">
        <f>+D42+D43+D44</f>
        <v>55569.61</v>
      </c>
      <c r="E59" s="45">
        <f>+E42+E43+E44</f>
        <v>141575.16</v>
      </c>
      <c r="F59" s="45">
        <f>+F42+F43+F44</f>
        <v>130437.15</v>
      </c>
      <c r="G59" s="45">
        <f>+G42+G43+G44</f>
        <v>259352.61</v>
      </c>
      <c r="H59" s="45">
        <f>+H42+H43+H44</f>
        <v>66707.62</v>
      </c>
      <c r="I59" s="16"/>
    </row>
    <row r="60" spans="3:9" ht="15">
      <c r="C60" s="16"/>
      <c r="D60" s="45"/>
      <c r="E60" s="16"/>
      <c r="F60" s="16"/>
      <c r="G60" s="16"/>
      <c r="H60" s="45"/>
      <c r="I60" s="16"/>
    </row>
    <row r="61" spans="3:9" ht="15">
      <c r="C61" s="16"/>
      <c r="D61" s="16"/>
      <c r="E61" s="16"/>
      <c r="F61" s="16"/>
      <c r="G61" s="16"/>
      <c r="H61" s="45"/>
      <c r="I61" s="16"/>
    </row>
    <row r="62" spans="3:9" ht="15">
      <c r="C62" s="16" t="s">
        <v>63</v>
      </c>
      <c r="D62" s="16"/>
      <c r="E62" s="45">
        <f>+E52+E39+18850</f>
        <v>173640.84000000003</v>
      </c>
      <c r="F62" s="45"/>
      <c r="G62" s="45">
        <f>+G52+G39</f>
        <v>277260.52999999997</v>
      </c>
      <c r="H62" s="16"/>
      <c r="I62" s="16"/>
    </row>
    <row r="64" spans="3:9" ht="15" hidden="1">
      <c r="C64" s="16"/>
      <c r="D64" s="16">
        <v>172821.51</v>
      </c>
      <c r="E64" s="16"/>
      <c r="F64" s="16"/>
      <c r="G64" s="16"/>
      <c r="H64" s="16"/>
      <c r="I64" s="16"/>
    </row>
    <row r="65" ht="15" hidden="1">
      <c r="D65" s="16">
        <v>41124.7</v>
      </c>
    </row>
    <row r="66" ht="15" hidden="1">
      <c r="D66" s="45">
        <f>+D64-D52-D39</f>
        <v>52987.66000000002</v>
      </c>
    </row>
    <row r="67" ht="15" hidden="1">
      <c r="D67" s="16"/>
    </row>
    <row r="68" ht="15">
      <c r="D68" s="16"/>
    </row>
  </sheetData>
  <sheetProtection/>
  <mergeCells count="10">
    <mergeCell ref="C40:I40"/>
    <mergeCell ref="I42:I43"/>
    <mergeCell ref="C54:I54"/>
    <mergeCell ref="D55:H55"/>
    <mergeCell ref="C28:I28"/>
    <mergeCell ref="C29:I29"/>
    <mergeCell ref="C30:I30"/>
    <mergeCell ref="C31:I31"/>
    <mergeCell ref="C33:I33"/>
    <mergeCell ref="I34:I3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4">
      <selection activeCell="I24" sqref="I24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3.57421875" style="0" customWidth="1"/>
  </cols>
  <sheetData>
    <row r="13" spans="1:9" ht="15">
      <c r="A13" s="59" t="s">
        <v>0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1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2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100.14523</v>
      </c>
      <c r="C17" s="5"/>
      <c r="D17" s="5">
        <v>28.4946</v>
      </c>
      <c r="E17" s="5">
        <v>26.32379</v>
      </c>
      <c r="F17" s="5">
        <v>18.85</v>
      </c>
      <c r="G17" s="4">
        <v>146.27205</v>
      </c>
      <c r="H17" s="6">
        <v>13.16845</v>
      </c>
      <c r="I17" s="6">
        <f>B17+D17+F17-G17</f>
        <v>1.2177799999999763</v>
      </c>
    </row>
    <row r="19" ht="13.5" customHeight="1">
      <c r="A19" t="s">
        <v>13</v>
      </c>
    </row>
    <row r="20" spans="1:6" ht="15">
      <c r="A20" s="7" t="s">
        <v>14</v>
      </c>
      <c r="B20" s="7"/>
      <c r="C20" s="7"/>
      <c r="D20" s="7"/>
      <c r="E20" s="7"/>
      <c r="F20" s="7"/>
    </row>
    <row r="21" spans="1:6" ht="15">
      <c r="A21" s="7" t="s">
        <v>15</v>
      </c>
      <c r="B21" s="7"/>
      <c r="C21" s="7"/>
      <c r="D21" s="7"/>
      <c r="E21" s="7"/>
      <c r="F21" s="7"/>
    </row>
    <row r="22" spans="1:6" ht="15">
      <c r="A22" s="7" t="s">
        <v>16</v>
      </c>
      <c r="B22" s="7"/>
      <c r="C22" s="7"/>
      <c r="D22" s="7"/>
      <c r="E22" s="7"/>
      <c r="F22" s="7"/>
    </row>
    <row r="23" ht="15">
      <c r="A23" t="s">
        <v>17</v>
      </c>
    </row>
    <row r="24" ht="15">
      <c r="A24" t="s">
        <v>18</v>
      </c>
    </row>
    <row r="25" ht="15">
      <c r="A25" t="s">
        <v>19</v>
      </c>
    </row>
    <row r="26" ht="15">
      <c r="A26" t="s">
        <v>20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2023-03-03T19:05:12Z</dcterms:created>
  <dcterms:modified xsi:type="dcterms:W3CDTF">2023-03-04T12:56:52Z</dcterms:modified>
  <cp:category/>
  <cp:version/>
  <cp:contentType/>
  <cp:contentStatus/>
</cp:coreProperties>
</file>