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<sst xmlns="http://schemas.openxmlformats.org/spreadsheetml/2006/main" count="73" uniqueCount="66">
  <si>
    <t>ОТЧЕТ</t>
  </si>
  <si>
    <t>по выполнению плана текущего ремонта жилого дома</t>
  </si>
  <si>
    <t>№ 5/2 по ул. Кленовая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</si>
  <si>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</si>
  <si>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</si>
  <si>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</si>
  <si>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</si>
  <si>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</si>
  <si>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</si>
  <si>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</si>
  <si>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</si>
  <si>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</si>
  <si>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</si>
  <si>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6</t>
    </r>
    <r>
      <rPr>
        <b/>
        <sz val="11"/>
        <color indexed="8"/>
        <rFont val="Calibri"/>
        <family val="2"/>
      </rPr>
      <t>.08</t>
    </r>
    <r>
      <rPr>
        <sz val="11"/>
        <color theme="1"/>
        <rFont val="Calibri"/>
        <family val="2"/>
      </rPr>
      <t xml:space="preserve"> тыс.рублей, в том числе:</t>
    </r>
  </si>
  <si>
    <t>Ремонт систем ГВС, ХВС, ЦО - 1.05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</si>
  <si>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</si>
  <si>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</si>
  <si>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- 2.07 т.р.</t>
  </si>
  <si>
    <t>Расходные материалы - 0.09т.р.</t>
  </si>
  <si>
    <t>Аварийные работы - 2.87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</si>
  <si>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</si>
  <si>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</si>
  <si>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</si>
  <si>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5/2 по ул. Кленовая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</si>
  <si>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</si>
  <si>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</si>
  <si>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</si>
  <si>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</si>
  <si>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</si>
  <si>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</si>
  <si>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</si>
  <si>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</si>
  <si>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</si>
  <si>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"СТЭК",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</si>
  <si>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</si>
  <si>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</si>
  <si>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</si>
  <si>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</si>
  <si>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</si>
  <si>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</si>
  <si>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</si>
  <si>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</si>
  <si>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Н/2009-77 от 01.04.2009г.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</si>
  <si>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</si>
  <si>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</si>
  <si>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</si>
  <si>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</si>
  <si>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</si>
  <si>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</si>
  <si>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</si>
  <si>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</si>
  <si>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</si>
  <si>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</si>
  <si>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</si>
  <si>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</si>
  <si>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</si>
  <si>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</si>
  <si>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</si>
  <si>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</si>
  <si>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</si>
  <si>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24700,00 руб. </t>
  </si>
  <si>
    <t>ООО "Икс-Трим", АО "Эр-Телеком холдинг",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</si>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</sst>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10" fillId="0" borderId="16" xfId="52" applyNumberFormat="1" applyFont="1" applyFill="1" applyBorder="1" applyAlignment="1">
      <alignment horizontal="right" vertical="top" wrapText="1"/>
      <protection/>
    </xf>
    <xf numFmtId="4" fontId="11" fillId="0" borderId="16" xfId="52" applyNumberFormat="1" applyFont="1" applyFill="1" applyBorder="1" applyAlignment="1">
      <alignment vertical="top" wrapText="1"/>
      <protection/>
    </xf>
    <xf numFmtId="4" fontId="10" fillId="0" borderId="16" xfId="52" applyNumberFormat="1" applyFont="1" applyFill="1" applyBorder="1" applyAlignment="1">
      <alignment vertical="top" wrapText="1"/>
      <protection/>
    </xf>
    <xf numFmtId="4" fontId="5" fillId="10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4" fontId="5" fillId="0" borderId="17" xfId="52" applyNumberFormat="1" applyFont="1" applyFill="1" applyBorder="1" applyAlignment="1">
      <alignment vertical="top" wrapText="1"/>
      <protection/>
    </xf>
    <xf numFmtId="0" fontId="12" fillId="0" borderId="14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4" fontId="10" fillId="0" borderId="13" xfId="52" applyNumberFormat="1" applyFont="1" applyFill="1" applyBorder="1" applyAlignment="1">
      <alignment horizontal="right" vertical="top" wrapText="1"/>
      <protection/>
    </xf>
    <xf numFmtId="4" fontId="11" fillId="0" borderId="13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13" fillId="0" borderId="16" xfId="52" applyNumberFormat="1" applyFont="1" applyFill="1" applyBorder="1" applyAlignment="1">
      <alignment horizontal="right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15" fillId="0" borderId="16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center" vertical="top" wrapText="1"/>
      <protection/>
    </xf>
    <xf numFmtId="0" fontId="8" fillId="33" borderId="15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0" fontId="5" fillId="0" borderId="11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0" fontId="16" fillId="0" borderId="0" xfId="52" applyFont="1" applyFill="1">
      <alignment/>
      <protection/>
    </xf>
    <xf numFmtId="4" fontId="17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18" fillId="0" borderId="0" xfId="52" applyFont="1" applyFill="1">
      <alignment/>
      <protection/>
    </xf>
    <xf numFmtId="0" fontId="13" fillId="0" borderId="0" xfId="52" applyFont="1" applyFill="1">
      <alignment/>
      <protection/>
    </xf>
    <xf numFmtId="4" fontId="18" fillId="0" borderId="0" xfId="52" applyNumberFormat="1" applyFont="1" applyFill="1">
      <alignment/>
      <protection/>
    </xf>
    <xf numFmtId="4" fontId="10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5" fillId="0" borderId="17" xfId="52" applyFont="1" applyFill="1" applyBorder="1" applyAlignment="1">
      <alignment horizontal="center" vertical="top" wrapText="1"/>
      <protection/>
    </xf>
    <xf numFmtId="0" fontId="13" fillId="0" borderId="18" xfId="52" applyFont="1" applyFill="1" applyBorder="1" applyAlignment="1">
      <alignment horizontal="center" vertical="center" wrapText="1"/>
      <protection/>
    </xf>
    <xf numFmtId="0" fontId="14" fillId="0" borderId="15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top" wrapText="1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7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10" fillId="0" borderId="18" xfId="52" applyFont="1" applyFill="1" applyBorder="1" applyAlignment="1">
      <alignment horizontal="center" vertical="center" wrapText="1"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zoomScalePageLayoutView="0" workbookViewId="0" topLeftCell="C20">
      <selection activeCell="E41" sqref="E41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8.140625" style="0" customWidth="1"/>
    <col min="4" max="4" width="13.00390625" style="0" customWidth="1"/>
    <col min="5" max="5" width="11.8515625" style="0" customWidth="1"/>
    <col min="6" max="6" width="13.28125" style="0" customWidth="1"/>
    <col min="7" max="7" width="11.8515625" style="0" customWidth="1"/>
    <col min="8" max="8" width="13.421875" style="0" customWidth="1"/>
    <col min="9" max="9" width="25.00390625" style="0" customWidth="1"/>
    <col min="10" max="11" width="0" style="0" hidden="1" customWidth="1"/>
  </cols>
  <sheetData>
    <row r="1" spans="3:9" ht="12.75" customHeight="1" hidden="1">
      <c r="C1" s="8"/>
      <c r="D1" s="8"/>
      <c r="E1" s="8"/>
      <c r="F1" s="8"/>
      <c r="G1" s="8"/>
      <c r="H1" s="8"/>
      <c r="I1" s="8"/>
    </row>
    <row r="2" spans="3:9" ht="13.5" customHeight="1" hidden="1" thickBot="1">
      <c r="C2" s="8"/>
      <c r="D2" s="8"/>
      <c r="E2" s="8" t="s">
        <v>20</v>
      </c>
      <c r="F2" s="8"/>
      <c r="G2" s="8"/>
      <c r="H2" s="8"/>
      <c r="I2" s="8"/>
    </row>
    <row r="3" spans="3:9" ht="13.5" customHeight="1" hidden="1" thickBot="1">
      <c r="C3" s="10"/>
      <c r="D3" s="11"/>
      <c r="E3" s="12"/>
      <c r="F3" s="12"/>
      <c r="G3" s="12"/>
      <c r="H3" s="12"/>
      <c r="I3" s="13"/>
    </row>
    <row r="4" spans="3:9" ht="12.75" customHeight="1" hidden="1">
      <c r="C4" s="14"/>
      <c r="D4" s="14"/>
      <c r="E4" s="15"/>
      <c r="F4" s="15"/>
      <c r="G4" s="15"/>
      <c r="H4" s="15"/>
      <c r="I4" s="15"/>
    </row>
    <row r="5" spans="3:9" ht="12.75" customHeight="1">
      <c r="C5" s="14"/>
      <c r="D5" s="14"/>
      <c r="E5" s="15"/>
      <c r="F5" s="15"/>
      <c r="G5" s="15"/>
      <c r="H5" s="15"/>
      <c r="I5" s="15"/>
    </row>
    <row r="6" spans="3:9" ht="12.75" customHeight="1">
      <c r="C6" s="14"/>
      <c r="D6" s="14"/>
      <c r="E6" s="15"/>
      <c r="F6" s="15"/>
      <c r="G6" s="15"/>
      <c r="H6" s="15"/>
      <c r="I6" s="15"/>
    </row>
    <row r="7" spans="3:9" ht="12.75" customHeight="1">
      <c r="C7" s="14"/>
      <c r="D7" s="14"/>
      <c r="E7" s="15"/>
      <c r="F7" s="15"/>
      <c r="G7" s="15"/>
      <c r="H7" s="15"/>
      <c r="I7" s="15"/>
    </row>
    <row r="8" spans="3:9" ht="12.75" customHeight="1">
      <c r="C8" s="14"/>
      <c r="D8" s="14"/>
      <c r="E8" s="15"/>
      <c r="F8" s="15"/>
      <c r="G8" s="15"/>
      <c r="H8" s="15"/>
      <c r="I8" s="15"/>
    </row>
    <row r="9" spans="3:9" ht="12.75" customHeight="1">
      <c r="C9" s="14"/>
      <c r="D9" s="14"/>
      <c r="E9" s="15"/>
      <c r="F9" s="15"/>
      <c r="G9" s="15"/>
      <c r="H9" s="15"/>
      <c r="I9" s="15"/>
    </row>
    <row r="10" spans="3:9" ht="12.75" customHeight="1">
      <c r="C10" s="14"/>
      <c r="D10" s="14"/>
      <c r="E10" s="15"/>
      <c r="F10" s="15"/>
      <c r="G10" s="15"/>
      <c r="H10" s="15"/>
      <c r="I10" s="15"/>
    </row>
    <row r="11" spans="3:9" ht="12.75" customHeight="1">
      <c r="C11" s="14"/>
      <c r="D11" s="14"/>
      <c r="E11" s="15"/>
      <c r="F11" s="15"/>
      <c r="G11" s="15"/>
      <c r="H11" s="15"/>
      <c r="I11" s="15"/>
    </row>
    <row r="12" spans="3:9" ht="21" customHeight="1">
      <c r="C12" s="14"/>
      <c r="D12" s="14"/>
      <c r="E12" s="15"/>
      <c r="F12" s="15"/>
      <c r="G12" s="15"/>
      <c r="H12" s="15"/>
      <c r="I12" s="15"/>
    </row>
    <row r="13" spans="3:9" ht="12.75" customHeight="1">
      <c r="C13" s="14"/>
      <c r="D13" s="14"/>
      <c r="E13" s="15"/>
      <c r="F13" s="15"/>
      <c r="G13" s="15"/>
      <c r="H13" s="15"/>
      <c r="I13" s="15"/>
    </row>
    <row r="14" spans="3:9" ht="12.75" customHeight="1">
      <c r="C14" s="14"/>
      <c r="D14" s="14"/>
      <c r="E14" s="15"/>
      <c r="F14" s="15"/>
      <c r="G14" s="15"/>
      <c r="H14" s="15"/>
      <c r="I14" s="15"/>
    </row>
    <row r="15" spans="3:9" ht="12.75" customHeight="1">
      <c r="C15" s="14"/>
      <c r="D15" s="14"/>
      <c r="E15" s="15"/>
      <c r="F15" s="15"/>
      <c r="G15" s="15"/>
      <c r="H15" s="15"/>
      <c r="I15" s="15"/>
    </row>
    <row r="16" spans="3:9" ht="12.75" customHeight="1">
      <c r="C16" s="14"/>
      <c r="D16" s="14"/>
      <c r="E16" s="15"/>
      <c r="F16" s="15"/>
      <c r="G16" s="15"/>
      <c r="H16" s="15"/>
      <c r="I16" s="15"/>
    </row>
    <row r="17" spans="3:11" ht="15">
      <c r="C17" s="53" t="s">
        <v>21</v>
      </c>
      <c r="D17" s="53"/>
      <c r="E17" s="53"/>
      <c r="F17" s="53"/>
      <c r="G17" s="53"/>
      <c r="H17" s="53"/>
      <c r="I17" s="53"/>
      <c r="J17" s="9"/>
      <c r="K17" s="9"/>
    </row>
    <row r="18" spans="3:11" ht="15">
      <c r="C18" s="54" t="s">
        <v>22</v>
      </c>
      <c r="D18" s="54"/>
      <c r="E18" s="54"/>
      <c r="F18" s="54"/>
      <c r="G18" s="54"/>
      <c r="H18" s="54"/>
      <c r="I18" s="54"/>
      <c r="J18" s="9"/>
      <c r="K18" s="9"/>
    </row>
    <row r="19" spans="3:11" ht="15">
      <c r="C19" s="54" t="s">
        <v>23</v>
      </c>
      <c r="D19" s="54"/>
      <c r="E19" s="54"/>
      <c r="F19" s="54"/>
      <c r="G19" s="54"/>
      <c r="H19" s="54"/>
      <c r="I19" s="54"/>
      <c r="J19" s="9"/>
      <c r="K19" s="9"/>
    </row>
    <row r="20" spans="3:11" ht="6" customHeight="1" thickBot="1">
      <c r="C20" s="55"/>
      <c r="D20" s="55"/>
      <c r="E20" s="55"/>
      <c r="F20" s="55"/>
      <c r="G20" s="55"/>
      <c r="H20" s="55"/>
      <c r="I20" s="55"/>
      <c r="J20" s="9"/>
      <c r="K20" s="9"/>
    </row>
    <row r="21" spans="3:11" ht="53.25" customHeight="1" thickBot="1">
      <c r="C21" s="16" t="s">
        <v>24</v>
      </c>
      <c r="D21" s="17" t="s">
        <v>25</v>
      </c>
      <c r="E21" s="18" t="s">
        <v>26</v>
      </c>
      <c r="F21" s="18" t="s">
        <v>27</v>
      </c>
      <c r="G21" s="18" t="s">
        <v>28</v>
      </c>
      <c r="H21" s="18" t="s">
        <v>29</v>
      </c>
      <c r="I21" s="17" t="s">
        <v>30</v>
      </c>
      <c r="J21" s="9"/>
      <c r="K21" s="9"/>
    </row>
    <row r="22" spans="3:11" ht="13.5" customHeight="1" thickBot="1">
      <c r="C22" s="56" t="s">
        <v>31</v>
      </c>
      <c r="D22" s="57"/>
      <c r="E22" s="57"/>
      <c r="F22" s="57"/>
      <c r="G22" s="57"/>
      <c r="H22" s="57"/>
      <c r="I22" s="58"/>
      <c r="J22" s="9"/>
      <c r="K22" s="9"/>
    </row>
    <row r="23" spans="3:11" ht="13.5" customHeight="1" thickBot="1">
      <c r="C23" s="19" t="s">
        <v>32</v>
      </c>
      <c r="D23" s="20">
        <v>9.458744898438454E-11</v>
      </c>
      <c r="E23" s="21"/>
      <c r="F23" s="21"/>
      <c r="G23" s="21"/>
      <c r="H23" s="21">
        <f>+D23+E23-F23</f>
        <v>9.458744898438454E-11</v>
      </c>
      <c r="I23" s="59" t="s">
        <v>33</v>
      </c>
      <c r="J23" s="9"/>
      <c r="K23" s="9">
        <v>37064.22</v>
      </c>
    </row>
    <row r="24" spans="3:11" ht="13.5" customHeight="1" thickBot="1">
      <c r="C24" s="19" t="s">
        <v>34</v>
      </c>
      <c r="D24" s="20">
        <v>0</v>
      </c>
      <c r="E24" s="22"/>
      <c r="F24" s="22"/>
      <c r="G24" s="21"/>
      <c r="H24" s="21">
        <f>+D24+E24-F24</f>
        <v>0</v>
      </c>
      <c r="I24" s="60"/>
      <c r="J24" s="9"/>
      <c r="K24" s="9">
        <f>6709.42-2793.43</f>
        <v>3915.9900000000002</v>
      </c>
    </row>
    <row r="25" spans="3:11" ht="13.5" customHeight="1" thickBot="1">
      <c r="C25" s="19" t="s">
        <v>35</v>
      </c>
      <c r="D25" s="20">
        <v>-1.546140993013978E-11</v>
      </c>
      <c r="E25" s="22"/>
      <c r="F25" s="22"/>
      <c r="G25" s="21"/>
      <c r="H25" s="21">
        <f>+D25+E25-F25</f>
        <v>-1.546140993013978E-11</v>
      </c>
      <c r="I25" s="60"/>
      <c r="J25" s="9"/>
      <c r="K25" s="9">
        <f>3485.2-25.48</f>
        <v>3459.72</v>
      </c>
    </row>
    <row r="26" spans="3:11" ht="13.5" customHeight="1" thickBot="1">
      <c r="C26" s="19" t="s">
        <v>36</v>
      </c>
      <c r="D26" s="20">
        <v>0</v>
      </c>
      <c r="E26" s="22"/>
      <c r="F26" s="22"/>
      <c r="G26" s="21"/>
      <c r="H26" s="21">
        <f>+D26+E26-F26</f>
        <v>0</v>
      </c>
      <c r="I26" s="60"/>
      <c r="J26" s="9"/>
      <c r="K26" s="9">
        <f>1235.83-163.26+926.02-180.88</f>
        <v>1817.71</v>
      </c>
    </row>
    <row r="27" spans="3:11" ht="13.5" customHeight="1" hidden="1" thickBot="1">
      <c r="C27" s="19" t="s">
        <v>37</v>
      </c>
      <c r="D27" s="20"/>
      <c r="E27" s="22"/>
      <c r="F27" s="22"/>
      <c r="G27" s="21"/>
      <c r="H27" s="21">
        <f>+D27+E27-F27</f>
        <v>0</v>
      </c>
      <c r="I27" s="61"/>
      <c r="J27" s="9"/>
      <c r="K27" s="9">
        <f>503.24+197.96</f>
        <v>701.2</v>
      </c>
    </row>
    <row r="28" spans="3:11" ht="13.5" customHeight="1" thickBot="1">
      <c r="C28" s="19" t="s">
        <v>38</v>
      </c>
      <c r="D28" s="23">
        <f>SUM(D23:D27)</f>
        <v>7.912603905424476E-11</v>
      </c>
      <c r="E28" s="24">
        <f>SUM(E23:E27)</f>
        <v>0</v>
      </c>
      <c r="F28" s="24">
        <f>SUM(F23:F27)</f>
        <v>0</v>
      </c>
      <c r="G28" s="24">
        <f>SUM(G23:G27)</f>
        <v>0</v>
      </c>
      <c r="H28" s="25">
        <f>SUM(H23:H27)</f>
        <v>7.912603905424476E-11</v>
      </c>
      <c r="I28" s="26"/>
      <c r="J28" s="9"/>
      <c r="K28" s="9"/>
    </row>
    <row r="29" spans="3:11" ht="13.5" customHeight="1" thickBot="1">
      <c r="C29" s="47" t="s">
        <v>39</v>
      </c>
      <c r="D29" s="47"/>
      <c r="E29" s="47"/>
      <c r="F29" s="47"/>
      <c r="G29" s="47"/>
      <c r="H29" s="47"/>
      <c r="I29" s="48"/>
      <c r="J29" s="9"/>
      <c r="K29" s="9"/>
    </row>
    <row r="30" spans="3:11" ht="50.25" customHeight="1" thickBot="1">
      <c r="C30" s="27" t="s">
        <v>24</v>
      </c>
      <c r="D30" s="17" t="s">
        <v>25</v>
      </c>
      <c r="E30" s="18" t="s">
        <v>26</v>
      </c>
      <c r="F30" s="18" t="s">
        <v>27</v>
      </c>
      <c r="G30" s="18" t="s">
        <v>28</v>
      </c>
      <c r="H30" s="18" t="s">
        <v>29</v>
      </c>
      <c r="I30" s="28" t="s">
        <v>40</v>
      </c>
      <c r="J30" s="9"/>
      <c r="K30" s="9"/>
    </row>
    <row r="31" spans="3:11" ht="22.5" customHeight="1" thickBot="1">
      <c r="C31" s="16" t="s">
        <v>41</v>
      </c>
      <c r="D31" s="29">
        <v>24653.290000000037</v>
      </c>
      <c r="E31" s="30">
        <v>277749.12</v>
      </c>
      <c r="F31" s="30">
        <v>280941.73</v>
      </c>
      <c r="G31" s="30">
        <f>+E31</f>
        <v>277749.12</v>
      </c>
      <c r="H31" s="30">
        <f>+D31+E31-F31</f>
        <v>21460.68000000005</v>
      </c>
      <c r="I31" s="49" t="s">
        <v>42</v>
      </c>
      <c r="J31" s="31">
        <f>10257.49-D31</f>
        <v>-14395.800000000037</v>
      </c>
      <c r="K31" s="31">
        <f>49.68+196.03+14846.83-H31</f>
        <v>-6368.140000000052</v>
      </c>
    </row>
    <row r="32" spans="3:11" ht="14.25" customHeight="1" thickBot="1">
      <c r="C32" s="19" t="s">
        <v>43</v>
      </c>
      <c r="D32" s="20">
        <v>5471.710000000006</v>
      </c>
      <c r="E32" s="21">
        <v>61645.44</v>
      </c>
      <c r="F32" s="21">
        <v>62354.03</v>
      </c>
      <c r="G32" s="30">
        <v>6082.07</v>
      </c>
      <c r="H32" s="30">
        <f aca="true" t="shared" si="0" ref="H32:H41">+D32+E32-F32</f>
        <v>4763.12000000001</v>
      </c>
      <c r="I32" s="50"/>
      <c r="J32" s="9"/>
      <c r="K32" s="9"/>
    </row>
    <row r="33" spans="3:11" ht="13.5" customHeight="1" thickBot="1">
      <c r="C33" s="27" t="s">
        <v>44</v>
      </c>
      <c r="D33" s="32">
        <v>0</v>
      </c>
      <c r="E33" s="21"/>
      <c r="F33" s="21"/>
      <c r="G33" s="30"/>
      <c r="H33" s="30">
        <f t="shared" si="0"/>
        <v>0</v>
      </c>
      <c r="I33" s="33"/>
      <c r="J33" s="9"/>
      <c r="K33" s="9"/>
    </row>
    <row r="34" spans="3:11" ht="12.75" customHeight="1" hidden="1" thickBot="1">
      <c r="C34" s="19" t="s">
        <v>45</v>
      </c>
      <c r="D34" s="20">
        <v>0</v>
      </c>
      <c r="E34" s="21"/>
      <c r="F34" s="21"/>
      <c r="G34" s="30"/>
      <c r="H34" s="30">
        <f t="shared" si="0"/>
        <v>0</v>
      </c>
      <c r="I34" s="34" t="s">
        <v>46</v>
      </c>
      <c r="J34" s="9"/>
      <c r="K34" s="9"/>
    </row>
    <row r="35" spans="3:11" ht="27.75" customHeight="1" thickBot="1">
      <c r="C35" s="19" t="s">
        <v>47</v>
      </c>
      <c r="D35" s="20">
        <v>0</v>
      </c>
      <c r="E35" s="21"/>
      <c r="F35" s="21"/>
      <c r="G35" s="30"/>
      <c r="H35" s="30">
        <f t="shared" si="0"/>
        <v>0</v>
      </c>
      <c r="I35" s="35" t="s">
        <v>48</v>
      </c>
      <c r="J35" s="9">
        <v>2307.29</v>
      </c>
      <c r="K35" s="9">
        <v>3417.58</v>
      </c>
    </row>
    <row r="36" spans="3:11" ht="24.75" customHeight="1" thickBot="1">
      <c r="C36" s="19" t="s">
        <v>49</v>
      </c>
      <c r="D36" s="20">
        <v>184.48000000000047</v>
      </c>
      <c r="E36" s="22">
        <v>2078.4</v>
      </c>
      <c r="F36" s="22">
        <v>2102.28</v>
      </c>
      <c r="G36" s="30"/>
      <c r="H36" s="30">
        <f t="shared" si="0"/>
        <v>160.60000000000036</v>
      </c>
      <c r="I36" s="35" t="s">
        <v>50</v>
      </c>
      <c r="J36" s="9"/>
      <c r="K36" s="9"/>
    </row>
    <row r="37" spans="3:11" ht="13.5" customHeight="1" thickBot="1">
      <c r="C37" s="27" t="s">
        <v>51</v>
      </c>
      <c r="D37" s="20">
        <v>0</v>
      </c>
      <c r="E37" s="22"/>
      <c r="F37" s="22"/>
      <c r="G37" s="30"/>
      <c r="H37" s="30">
        <f t="shared" si="0"/>
        <v>0</v>
      </c>
      <c r="I37" s="34"/>
      <c r="J37" s="9"/>
      <c r="K37" s="9"/>
    </row>
    <row r="38" spans="3:11" ht="13.5" customHeight="1" thickBot="1">
      <c r="C38" s="27" t="s">
        <v>52</v>
      </c>
      <c r="D38" s="20">
        <v>0</v>
      </c>
      <c r="E38" s="22"/>
      <c r="F38" s="22"/>
      <c r="G38" s="30"/>
      <c r="H38" s="30">
        <f t="shared" si="0"/>
        <v>0</v>
      </c>
      <c r="I38" s="34"/>
      <c r="J38" s="9">
        <f>494.12+244.68</f>
        <v>738.8</v>
      </c>
      <c r="K38" s="9">
        <f>-138.47-68.57</f>
        <v>-207.04</v>
      </c>
    </row>
    <row r="39" spans="3:11" ht="13.5" customHeight="1" thickBot="1">
      <c r="C39" s="36" t="s">
        <v>53</v>
      </c>
      <c r="D39" s="20">
        <v>354.4200000000001</v>
      </c>
      <c r="E39" s="22">
        <f>2883.8+781.38</f>
        <v>3665.1800000000003</v>
      </c>
      <c r="F39" s="22">
        <f>2900.06+790.45</f>
        <v>3690.51</v>
      </c>
      <c r="G39" s="30">
        <f>+E39</f>
        <v>3665.1800000000003</v>
      </c>
      <c r="H39" s="30">
        <f t="shared" si="0"/>
        <v>329.09000000000015</v>
      </c>
      <c r="I39" s="34" t="s">
        <v>54</v>
      </c>
      <c r="J39" s="9"/>
      <c r="K39" s="9"/>
    </row>
    <row r="40" spans="3:11" ht="13.5" customHeight="1" thickBot="1">
      <c r="C40" s="27" t="s">
        <v>55</v>
      </c>
      <c r="D40" s="20">
        <v>13596.14</v>
      </c>
      <c r="E40" s="22">
        <f>5683.71+2369.48</f>
        <v>8053.1900000000005</v>
      </c>
      <c r="F40" s="22">
        <f>14543.28+6062.77</f>
        <v>20606.050000000003</v>
      </c>
      <c r="G40" s="30">
        <f>+E40</f>
        <v>8053.1900000000005</v>
      </c>
      <c r="H40" s="30">
        <f t="shared" si="0"/>
        <v>1043.2799999999988</v>
      </c>
      <c r="I40" s="34"/>
      <c r="J40" s="9"/>
      <c r="K40" s="9"/>
    </row>
    <row r="41" spans="3:11" ht="13.5" customHeight="1" thickBot="1">
      <c r="C41" s="19" t="s">
        <v>56</v>
      </c>
      <c r="D41" s="20">
        <v>762.3399999999983</v>
      </c>
      <c r="E41" s="22">
        <v>8588.64</v>
      </c>
      <c r="F41" s="22">
        <v>8687.37</v>
      </c>
      <c r="G41" s="30">
        <v>14619.48</v>
      </c>
      <c r="H41" s="30">
        <f t="shared" si="0"/>
        <v>663.609999999997</v>
      </c>
      <c r="I41" s="35" t="s">
        <v>57</v>
      </c>
      <c r="J41" s="9"/>
      <c r="K41" s="9"/>
    </row>
    <row r="42" spans="3:9" s="37" customFormat="1" ht="13.5" customHeight="1" thickBot="1">
      <c r="C42" s="19" t="s">
        <v>38</v>
      </c>
      <c r="D42" s="23">
        <f>SUM(D31:D41)</f>
        <v>45022.38000000004</v>
      </c>
      <c r="E42" s="24">
        <f>SUM(E31:E41)</f>
        <v>361779.97000000003</v>
      </c>
      <c r="F42" s="24">
        <f>SUM(F31:F41)</f>
        <v>378381.97000000003</v>
      </c>
      <c r="G42" s="24">
        <f>SUM(G31:G41)</f>
        <v>310169.04</v>
      </c>
      <c r="H42" s="24">
        <f>SUM(H31:H41)</f>
        <v>28420.380000000056</v>
      </c>
      <c r="I42" s="33"/>
    </row>
    <row r="43" spans="3:11" ht="13.5" customHeight="1" thickBot="1">
      <c r="C43" s="51" t="s">
        <v>58</v>
      </c>
      <c r="D43" s="51"/>
      <c r="E43" s="51"/>
      <c r="F43" s="51"/>
      <c r="G43" s="51"/>
      <c r="H43" s="51"/>
      <c r="I43" s="51"/>
      <c r="J43" s="9"/>
      <c r="K43" s="9"/>
    </row>
    <row r="44" spans="3:11" ht="38.25" customHeight="1" thickBot="1">
      <c r="C44" s="38" t="s">
        <v>59</v>
      </c>
      <c r="D44" s="52" t="s">
        <v>60</v>
      </c>
      <c r="E44" s="52"/>
      <c r="F44" s="52"/>
      <c r="G44" s="52"/>
      <c r="H44" s="52"/>
      <c r="I44" s="39" t="s">
        <v>61</v>
      </c>
      <c r="J44" s="9"/>
      <c r="K44" s="9"/>
    </row>
    <row r="45" spans="3:11" ht="22.5" customHeight="1">
      <c r="C45" s="40" t="s">
        <v>62</v>
      </c>
      <c r="D45" s="40"/>
      <c r="E45" s="40"/>
      <c r="F45" s="40"/>
      <c r="G45" s="40"/>
      <c r="H45" s="41">
        <f>+H28+H42</f>
        <v>28420.380000000136</v>
      </c>
      <c r="I45" s="42"/>
      <c r="J45" s="9"/>
      <c r="K45" s="9"/>
    </row>
    <row r="46" spans="3:11" ht="15" hidden="1">
      <c r="C46" s="43" t="s">
        <v>63</v>
      </c>
      <c r="D46" s="43"/>
      <c r="E46" s="42"/>
      <c r="F46" s="42"/>
      <c r="G46" s="42"/>
      <c r="H46" s="42"/>
      <c r="I46" s="42"/>
      <c r="J46" s="9"/>
      <c r="K46" s="9"/>
    </row>
    <row r="47" spans="3:11" ht="12.75" customHeight="1" hidden="1">
      <c r="C47" s="44" t="s">
        <v>64</v>
      </c>
      <c r="D47" s="42"/>
      <c r="E47" s="42"/>
      <c r="F47" s="42"/>
      <c r="G47" s="42"/>
      <c r="H47" s="42"/>
      <c r="I47" s="42"/>
      <c r="J47" s="9"/>
      <c r="K47" s="9"/>
    </row>
    <row r="48" spans="3:11" ht="15" customHeight="1">
      <c r="C48" s="43"/>
      <c r="D48" s="43"/>
      <c r="E48" s="42"/>
      <c r="F48" s="42"/>
      <c r="G48" s="42"/>
      <c r="H48" s="42"/>
      <c r="I48" s="42"/>
      <c r="J48" s="9"/>
      <c r="K48" s="9"/>
    </row>
    <row r="49" spans="3:8" ht="15" customHeight="1" hidden="1">
      <c r="C49" s="43"/>
      <c r="D49" s="45">
        <f>+D31+D32+D36+D33</f>
        <v>30309.480000000043</v>
      </c>
      <c r="E49" s="45">
        <f>+E31+E32+E36+E33</f>
        <v>341472.96</v>
      </c>
      <c r="F49" s="45">
        <f>+F31+F32+F36+F33</f>
        <v>345398.04000000004</v>
      </c>
      <c r="G49" s="45">
        <f>+G31+G32+G36+G33</f>
        <v>283831.19</v>
      </c>
      <c r="H49" s="45">
        <f>+H31+H32+H36+H33</f>
        <v>26384.40000000006</v>
      </c>
    </row>
    <row r="50" spans="3:8" ht="15" hidden="1">
      <c r="C50" s="42"/>
      <c r="D50" s="46"/>
      <c r="E50" s="42"/>
      <c r="F50" s="42"/>
      <c r="G50" s="42"/>
      <c r="H50" s="42">
        <f>3947.36+539.66+129.94+3627.62+17148.59+786.66+267.21+63.88</f>
        <v>26510.92</v>
      </c>
    </row>
    <row r="51" spans="3:8" ht="15">
      <c r="C51" s="42" t="s">
        <v>65</v>
      </c>
      <c r="D51" s="42"/>
      <c r="E51" s="46">
        <f>+E42+E28+24700</f>
        <v>386479.97000000003</v>
      </c>
      <c r="F51" s="46"/>
      <c r="G51" s="46">
        <f>+G42+G28</f>
        <v>310169.04</v>
      </c>
      <c r="H51" s="46"/>
    </row>
    <row r="52" spans="3:8" ht="15">
      <c r="C52" s="42"/>
      <c r="D52" s="42"/>
      <c r="E52" s="42"/>
      <c r="F52" s="42"/>
      <c r="G52" s="42"/>
      <c r="H52" s="42"/>
    </row>
  </sheetData>
  <sheetProtection/>
  <mergeCells count="10">
    <mergeCell ref="C29:I29"/>
    <mergeCell ref="I31:I32"/>
    <mergeCell ref="C43:I43"/>
    <mergeCell ref="D44:H44"/>
    <mergeCell ref="C17:I17"/>
    <mergeCell ref="C18:I18"/>
    <mergeCell ref="C19:I19"/>
    <mergeCell ref="C20:I20"/>
    <mergeCell ref="C22:I22"/>
    <mergeCell ref="I23:I27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tabSelected="1" zoomScaleSheetLayoutView="120" zoomScalePageLayoutView="0" workbookViewId="0" topLeftCell="A13">
      <selection activeCell="I23" sqref="I23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8" width="15.140625" style="0" customWidth="1"/>
    <col min="9" max="9" width="14.421875" style="0" customWidth="1"/>
  </cols>
  <sheetData>
    <row r="13" spans="1:9" ht="15">
      <c r="A13" s="62" t="s">
        <v>0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62" t="s">
        <v>1</v>
      </c>
      <c r="B14" s="62"/>
      <c r="C14" s="62"/>
      <c r="D14" s="62"/>
      <c r="E14" s="62"/>
      <c r="F14" s="62"/>
      <c r="G14" s="62"/>
      <c r="H14" s="62"/>
      <c r="I14" s="62"/>
    </row>
    <row r="15" spans="1:9" ht="15">
      <c r="A15" s="62" t="s">
        <v>2</v>
      </c>
      <c r="B15" s="62"/>
      <c r="C15" s="62"/>
      <c r="D15" s="62"/>
      <c r="E15" s="62"/>
      <c r="F15" s="62"/>
      <c r="G15" s="62"/>
      <c r="H15" s="62"/>
      <c r="I15" s="62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147.69203</v>
      </c>
      <c r="C17" s="5"/>
      <c r="D17" s="5">
        <v>61.64544</v>
      </c>
      <c r="E17" s="5">
        <v>62.35403</v>
      </c>
      <c r="F17" s="5">
        <v>24.7</v>
      </c>
      <c r="G17" s="4">
        <v>6.08207</v>
      </c>
      <c r="H17" s="6">
        <v>4.76312</v>
      </c>
      <c r="I17" s="6">
        <f>B17+D17+F17-G17</f>
        <v>227.9554</v>
      </c>
    </row>
    <row r="19" ht="15">
      <c r="A19" t="s">
        <v>13</v>
      </c>
    </row>
    <row r="20" spans="1:6" ht="15">
      <c r="A20" s="7" t="s">
        <v>14</v>
      </c>
      <c r="B20" s="7"/>
      <c r="C20" s="7"/>
      <c r="D20" s="7"/>
      <c r="E20" s="7"/>
      <c r="F20" s="7"/>
    </row>
    <row r="21" spans="1:6" ht="15">
      <c r="A21" s="7" t="s">
        <v>15</v>
      </c>
      <c r="B21" s="7"/>
      <c r="C21" s="7"/>
      <c r="D21" s="7"/>
      <c r="E21" s="7"/>
      <c r="F21" s="7"/>
    </row>
    <row r="22" spans="1:6" ht="15">
      <c r="A22" s="7" t="s">
        <v>16</v>
      </c>
      <c r="B22" s="7"/>
      <c r="C22" s="7"/>
      <c r="D22" s="7"/>
      <c r="E22" s="7"/>
      <c r="F22" s="7"/>
    </row>
    <row r="23" spans="1:6" ht="15">
      <c r="A23" s="7" t="s">
        <v>17</v>
      </c>
      <c r="B23" s="7"/>
      <c r="C23" s="7"/>
      <c r="D23" s="7"/>
      <c r="E23" s="7"/>
      <c r="F23" s="7"/>
    </row>
    <row r="24" spans="1:6" ht="15">
      <c r="A24" s="7" t="s">
        <v>18</v>
      </c>
      <c r="B24" s="7"/>
      <c r="C24" s="7"/>
      <c r="D24" s="7"/>
      <c r="E24" s="7"/>
      <c r="F24" s="7"/>
    </row>
    <row r="25" spans="1:6" ht="15">
      <c r="A25" s="7" t="s">
        <v>19</v>
      </c>
      <c r="B25" s="7"/>
      <c r="C25" s="7"/>
      <c r="D25" s="7"/>
      <c r="E25" s="7"/>
      <c r="F25" s="7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2023-03-03T19:29:08Z</dcterms:created>
  <dcterms:modified xsi:type="dcterms:W3CDTF">2023-03-04T13:02:50Z</dcterms:modified>
  <cp:category/>
  <cp:version/>
  <cp:contentType/>
  <cp:contentStatus/>
</cp:coreProperties>
</file>