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<sst xmlns="http://schemas.openxmlformats.org/spreadsheetml/2006/main" count="71" uniqueCount="64">
  <si>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</si>
  <si>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</si>
  <si>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</si>
  <si>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Ларина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</si>
  <si>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</si>
  <si>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</si>
  <si>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</si>
  <si>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</si>
  <si>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</si>
  <si>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</si>
  <si>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</si>
  <si>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</si>
  <si>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</si>
  <si>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</si>
  <si>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</si>
  <si>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</si>
  <si>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</si>
  <si>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</si>
  <si>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</si>
  <si>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</si>
  <si>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</si>
  <si>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</si>
  <si>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Н/2009-79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</si>
  <si>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</si>
  <si>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</si>
  <si>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</si>
  <si>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</si>
  <si>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</si>
  <si>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АО "Управляющая компания по обращению с отходами в ЛО"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</si>
  <si>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</si>
  <si>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</si>
  <si>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</si>
  <si>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</si>
  <si>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электроэнергия СОИ</t>
  </si>
  <si>
    <t>ООО "ПСК"</t>
  </si>
  <si>
    <t>водоснабжение СОИ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</si>
  <si>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</si>
  <si>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</si>
  <si>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</si>
  <si>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</si>
  <si>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24700,00 руб. </t>
  </si>
  <si>
    <t>ООО "Икс-Трим", АО "Эр-Телеком холдинг", ПАО "Ростелеком"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</si>
  <si>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</si>
  <si>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</si>
  <si>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</si>
  <si>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</si>
  <si>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>ОТЧЕТ</t>
  </si>
  <si>
    <t>по выполнению плана текущего ремонта жилого дома</t>
  </si>
  <si>
    <t>№ 1 по ул. Ларина с 01.01.2022г. по 31.12.2022г.</t>
  </si>
  <si>
    <t>№                             п/п</t>
  </si>
  <si>
    <t>Остаток на 01.01.2022г.,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</si>
  <si>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</si>
  <si>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</si>
  <si>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</si>
  <si>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</si>
  <si>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</si>
  <si>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</si>
  <si>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</si>
  <si>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</si>
  <si>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>4.</t>
    </r>
    <r>
      <rPr>
        <b/>
        <sz val="11"/>
        <color indexed="8"/>
        <rFont val="Calibri"/>
        <family val="2"/>
      </rPr>
      <t>19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</si>
  <si>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</si>
  <si>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</si>
  <si>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- 13.98 т.р.</t>
  </si>
  <si>
    <t>Расходные материалы - 0.21т.р.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</si>
</sst>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1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3" fillId="0" borderId="0" xfId="52">
      <alignment/>
      <protection/>
    </xf>
    <xf numFmtId="0" fontId="33" fillId="0" borderId="16" xfId="52" applyBorder="1" applyAlignment="1">
      <alignment horizontal="center" vertical="center" wrapText="1"/>
      <protection/>
    </xf>
    <xf numFmtId="0" fontId="33" fillId="0" borderId="16" xfId="52" applyFont="1" applyBorder="1" applyAlignment="1">
      <alignment horizontal="center" vertical="center" wrapText="1"/>
      <protection/>
    </xf>
    <xf numFmtId="0" fontId="41" fillId="0" borderId="16" xfId="52" applyFont="1" applyBorder="1" applyAlignment="1">
      <alignment horizontal="center" vertical="center"/>
      <protection/>
    </xf>
    <xf numFmtId="2" fontId="41" fillId="10" borderId="16" xfId="52" applyNumberFormat="1" applyFont="1" applyFill="1" applyBorder="1" applyAlignment="1">
      <alignment horizontal="center" vertical="center"/>
      <protection/>
    </xf>
    <xf numFmtId="2" fontId="41" fillId="33" borderId="16" xfId="52" applyNumberFormat="1" applyFont="1" applyFill="1" applyBorder="1" applyAlignment="1">
      <alignment horizontal="center" vertical="center"/>
      <protection/>
    </xf>
    <xf numFmtId="2" fontId="41" fillId="0" borderId="16" xfId="52" applyNumberFormat="1" applyFont="1" applyFill="1" applyBorder="1" applyAlignment="1">
      <alignment horizontal="center" vertical="center"/>
      <protection/>
    </xf>
    <xf numFmtId="0" fontId="50" fillId="0" borderId="0" xfId="52" applyFont="1">
      <alignment/>
      <protection/>
    </xf>
    <xf numFmtId="0" fontId="32" fillId="0" borderId="0" xfId="52" applyFont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4"/>
  <sheetViews>
    <sheetView workbookViewId="0" topLeftCell="C27">
      <selection activeCell="D47" sqref="D47:H47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9.125" style="35" customWidth="1"/>
    <col min="4" max="4" width="13.375" style="35" customWidth="1"/>
    <col min="5" max="5" width="11.875" style="35" customWidth="1"/>
    <col min="6" max="6" width="13.25390625" style="35" customWidth="1"/>
    <col min="7" max="7" width="11.875" style="35" customWidth="1"/>
    <col min="8" max="8" width="13.125" style="35" customWidth="1"/>
    <col min="9" max="9" width="23.00390625" style="35" customWidth="1"/>
    <col min="10" max="10" width="0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20.25" customHeight="1">
      <c r="C11" s="7"/>
      <c r="D11" s="7"/>
      <c r="E11" s="8"/>
      <c r="F11" s="8"/>
      <c r="G11" s="8"/>
      <c r="H11" s="8"/>
      <c r="I11" s="8"/>
    </row>
    <row r="12" spans="3:9" ht="20.2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4.25">
      <c r="C20" s="53" t="s">
        <v>1</v>
      </c>
      <c r="D20" s="53"/>
      <c r="E20" s="53"/>
      <c r="F20" s="53"/>
      <c r="G20" s="53"/>
      <c r="H20" s="53"/>
      <c r="I20" s="53"/>
    </row>
    <row r="21" spans="3:9" ht="12.75">
      <c r="C21" s="54" t="s">
        <v>2</v>
      </c>
      <c r="D21" s="54"/>
      <c r="E21" s="54"/>
      <c r="F21" s="54"/>
      <c r="G21" s="54"/>
      <c r="H21" s="54"/>
      <c r="I21" s="54"/>
    </row>
    <row r="22" spans="3:9" ht="12.75">
      <c r="C22" s="54" t="s">
        <v>3</v>
      </c>
      <c r="D22" s="54"/>
      <c r="E22" s="54"/>
      <c r="F22" s="54"/>
      <c r="G22" s="54"/>
      <c r="H22" s="54"/>
      <c r="I22" s="54"/>
    </row>
    <row r="23" spans="3:9" ht="6" customHeight="1" thickBot="1">
      <c r="C23" s="55"/>
      <c r="D23" s="55"/>
      <c r="E23" s="55"/>
      <c r="F23" s="55"/>
      <c r="G23" s="55"/>
      <c r="H23" s="55"/>
      <c r="I23" s="55"/>
    </row>
    <row r="24" spans="3:9" ht="52.5" customHeight="1" thickBot="1">
      <c r="C24" s="9" t="s">
        <v>4</v>
      </c>
      <c r="D24" s="10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0" t="s">
        <v>10</v>
      </c>
    </row>
    <row r="25" spans="3:9" ht="13.5" customHeight="1" thickBot="1">
      <c r="C25" s="56" t="s">
        <v>11</v>
      </c>
      <c r="D25" s="57"/>
      <c r="E25" s="57"/>
      <c r="F25" s="57"/>
      <c r="G25" s="57"/>
      <c r="H25" s="57"/>
      <c r="I25" s="58"/>
    </row>
    <row r="26" spans="3:11" ht="13.5" customHeight="1" thickBot="1">
      <c r="C26" s="12" t="s">
        <v>12</v>
      </c>
      <c r="D26" s="13">
        <v>-0.93</v>
      </c>
      <c r="E26" s="14"/>
      <c r="F26" s="14"/>
      <c r="G26" s="14"/>
      <c r="H26" s="14">
        <f>+D26+E26-F26</f>
        <v>-0.93</v>
      </c>
      <c r="I26" s="59" t="s">
        <v>13</v>
      </c>
      <c r="K26" s="15">
        <f>102356.04+879.5+2805.82</f>
        <v>106041.36</v>
      </c>
    </row>
    <row r="27" spans="3:11" ht="13.5" customHeight="1" thickBot="1">
      <c r="C27" s="12" t="s">
        <v>14</v>
      </c>
      <c r="D27" s="13">
        <v>-2.7284841053187847E-11</v>
      </c>
      <c r="E27" s="16"/>
      <c r="F27" s="16"/>
      <c r="G27" s="14"/>
      <c r="H27" s="14">
        <f>+D27+E27-F27</f>
        <v>-2.7284841053187847E-11</v>
      </c>
      <c r="I27" s="60"/>
      <c r="K27" s="2">
        <f>15540.55-1097.62</f>
        <v>14442.93</v>
      </c>
    </row>
    <row r="28" spans="3:11" ht="13.5" customHeight="1" thickBot="1">
      <c r="C28" s="12" t="s">
        <v>15</v>
      </c>
      <c r="D28" s="13">
        <v>0</v>
      </c>
      <c r="E28" s="16"/>
      <c r="F28" s="16"/>
      <c r="G28" s="14"/>
      <c r="H28" s="14">
        <f>+D28+E28-F28</f>
        <v>0</v>
      </c>
      <c r="I28" s="60"/>
      <c r="K28" s="2">
        <f>124.24+9833.38</f>
        <v>9957.619999999999</v>
      </c>
    </row>
    <row r="29" spans="3:11" ht="13.5" customHeight="1" thickBot="1">
      <c r="C29" s="12" t="s">
        <v>16</v>
      </c>
      <c r="D29" s="13">
        <v>0</v>
      </c>
      <c r="E29" s="16"/>
      <c r="F29" s="16"/>
      <c r="G29" s="14"/>
      <c r="H29" s="14">
        <f>+D29+E29-F29</f>
        <v>0</v>
      </c>
      <c r="I29" s="60"/>
      <c r="K29" s="2">
        <f>2162.03-150.92+3715.86+104.82</f>
        <v>5831.79</v>
      </c>
    </row>
    <row r="30" spans="3:11" ht="13.5" customHeight="1" hidden="1">
      <c r="C30" s="12" t="s">
        <v>17</v>
      </c>
      <c r="D30" s="13"/>
      <c r="E30" s="16"/>
      <c r="F30" s="16"/>
      <c r="G30" s="14"/>
      <c r="H30" s="14">
        <f>+D30+E30-F30</f>
        <v>0</v>
      </c>
      <c r="I30" s="61"/>
      <c r="K30" s="2">
        <f>1.57+5.22-130+902.88+18.91</f>
        <v>798.5799999999999</v>
      </c>
    </row>
    <row r="31" spans="3:9" ht="13.5" customHeight="1" thickBot="1">
      <c r="C31" s="12" t="s">
        <v>18</v>
      </c>
      <c r="D31" s="17">
        <f>SUM(D26:D30)</f>
        <v>-0.9300000000272849</v>
      </c>
      <c r="E31" s="18">
        <f>SUM(E26:E30)</f>
        <v>0</v>
      </c>
      <c r="F31" s="18">
        <f>SUM(F26:F30)</f>
        <v>0</v>
      </c>
      <c r="G31" s="18">
        <f>SUM(G26:G30)</f>
        <v>0</v>
      </c>
      <c r="H31" s="18">
        <f>SUM(H26:H30)</f>
        <v>-0.9300000000272849</v>
      </c>
      <c r="I31" s="19"/>
    </row>
    <row r="32" spans="3:9" ht="13.5" customHeight="1" thickBot="1">
      <c r="C32" s="48" t="s">
        <v>19</v>
      </c>
      <c r="D32" s="48"/>
      <c r="E32" s="48"/>
      <c r="F32" s="48"/>
      <c r="G32" s="48"/>
      <c r="H32" s="48"/>
      <c r="I32" s="48"/>
    </row>
    <row r="33" spans="3:9" ht="56.25" customHeight="1" thickBot="1">
      <c r="C33" s="20" t="s">
        <v>4</v>
      </c>
      <c r="D33" s="10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21" t="s">
        <v>20</v>
      </c>
    </row>
    <row r="34" spans="3:11" ht="21" customHeight="1" thickBot="1">
      <c r="C34" s="9" t="s">
        <v>21</v>
      </c>
      <c r="D34" s="22">
        <v>83396.80999999982</v>
      </c>
      <c r="E34" s="23">
        <v>484488</v>
      </c>
      <c r="F34" s="23">
        <v>508730.82</v>
      </c>
      <c r="G34" s="23">
        <f>+E34</f>
        <v>484488</v>
      </c>
      <c r="H34" s="23">
        <f aca="true" t="shared" si="0" ref="H34:H44">+D34+E34-F34</f>
        <v>59153.989999999816</v>
      </c>
      <c r="I34" s="49" t="s">
        <v>22</v>
      </c>
      <c r="J34" s="24">
        <f>6.55+20.89+41771.06-D34</f>
        <v>-41598.30999999982</v>
      </c>
      <c r="K34" s="24">
        <f>195.85+698.74+35275.48-H34</f>
        <v>-22983.919999999816</v>
      </c>
    </row>
    <row r="35" spans="3:10" ht="14.25" customHeight="1" thickBot="1">
      <c r="C35" s="12" t="s">
        <v>23</v>
      </c>
      <c r="D35" s="13">
        <v>23210.219999999972</v>
      </c>
      <c r="E35" s="14">
        <v>134580</v>
      </c>
      <c r="F35" s="14">
        <v>141314.11</v>
      </c>
      <c r="G35" s="23">
        <v>14193.11</v>
      </c>
      <c r="H35" s="23">
        <f t="shared" si="0"/>
        <v>16476.109999999986</v>
      </c>
      <c r="I35" s="50"/>
      <c r="J35" s="24"/>
    </row>
    <row r="36" spans="3:9" ht="13.5" customHeight="1" thickBot="1">
      <c r="C36" s="20" t="s">
        <v>24</v>
      </c>
      <c r="D36" s="25">
        <v>-1.0800249583553523E-11</v>
      </c>
      <c r="E36" s="14"/>
      <c r="F36" s="14"/>
      <c r="G36" s="23"/>
      <c r="H36" s="23">
        <f t="shared" si="0"/>
        <v>-1.0800249583553523E-11</v>
      </c>
      <c r="I36" s="26"/>
    </row>
    <row r="37" spans="3:9" ht="12.75" customHeight="1" hidden="1">
      <c r="C37" s="12" t="s">
        <v>25</v>
      </c>
      <c r="D37" s="13">
        <v>0</v>
      </c>
      <c r="E37" s="14"/>
      <c r="F37" s="14"/>
      <c r="G37" s="23"/>
      <c r="H37" s="23">
        <f t="shared" si="0"/>
        <v>0</v>
      </c>
      <c r="I37" s="27" t="s">
        <v>26</v>
      </c>
    </row>
    <row r="38" spans="3:11" ht="24.75" customHeight="1" thickBot="1">
      <c r="C38" s="12" t="s">
        <v>27</v>
      </c>
      <c r="D38" s="13">
        <v>1071.2399999999727</v>
      </c>
      <c r="E38" s="14"/>
      <c r="F38" s="14">
        <v>1147.22</v>
      </c>
      <c r="G38" s="23"/>
      <c r="H38" s="23">
        <f t="shared" si="0"/>
        <v>-75.9800000000273</v>
      </c>
      <c r="I38" s="28" t="s">
        <v>28</v>
      </c>
      <c r="J38" s="2">
        <f>7689.41+1713.35</f>
        <v>9402.76</v>
      </c>
      <c r="K38" s="2">
        <f>456.64+6626.84+1002.65</f>
        <v>8086.13</v>
      </c>
    </row>
    <row r="39" spans="3:9" ht="27.75" customHeight="1" thickBot="1">
      <c r="C39" s="12" t="s">
        <v>29</v>
      </c>
      <c r="D39" s="13">
        <v>620.8299999999999</v>
      </c>
      <c r="E39" s="16">
        <v>3768.36</v>
      </c>
      <c r="F39" s="16">
        <v>3956.84</v>
      </c>
      <c r="G39" s="23"/>
      <c r="H39" s="23">
        <f t="shared" si="0"/>
        <v>432.35000000000036</v>
      </c>
      <c r="I39" s="28" t="s">
        <v>30</v>
      </c>
    </row>
    <row r="40" spans="3:9" ht="13.5" customHeight="1" thickBot="1">
      <c r="C40" s="20" t="s">
        <v>31</v>
      </c>
      <c r="D40" s="13">
        <v>-4.831690603168681E-12</v>
      </c>
      <c r="E40" s="16"/>
      <c r="F40" s="16"/>
      <c r="G40" s="23"/>
      <c r="H40" s="23">
        <f t="shared" si="0"/>
        <v>-4.831690603168681E-12</v>
      </c>
      <c r="I40" s="27"/>
    </row>
    <row r="41" spans="3:11" ht="13.5" customHeight="1" thickBot="1">
      <c r="C41" s="20" t="s">
        <v>32</v>
      </c>
      <c r="D41" s="13">
        <v>0</v>
      </c>
      <c r="E41" s="16"/>
      <c r="F41" s="16"/>
      <c r="G41" s="23"/>
      <c r="H41" s="23">
        <f t="shared" si="0"/>
        <v>0</v>
      </c>
      <c r="I41" s="27"/>
      <c r="J41" s="2">
        <f>428.19+864.71</f>
        <v>1292.9</v>
      </c>
      <c r="K41" s="2">
        <f>2249.1+1116.29</f>
        <v>3365.39</v>
      </c>
    </row>
    <row r="42" spans="3:9" ht="13.5" customHeight="1" thickBot="1">
      <c r="C42" s="29" t="s">
        <v>33</v>
      </c>
      <c r="D42" s="13">
        <v>1292.449999999999</v>
      </c>
      <c r="E42" s="16">
        <f>7650.97+1219.87</f>
        <v>8870.84</v>
      </c>
      <c r="F42" s="16">
        <f>8553.43+1412.28</f>
        <v>9965.710000000001</v>
      </c>
      <c r="G42" s="23">
        <f>+E42</f>
        <v>8870.84</v>
      </c>
      <c r="H42" s="23">
        <f t="shared" si="0"/>
        <v>197.5799999999981</v>
      </c>
      <c r="I42" s="27" t="s">
        <v>34</v>
      </c>
    </row>
    <row r="43" spans="3:9" ht="13.5" customHeight="1" thickBot="1">
      <c r="C43" s="20" t="s">
        <v>35</v>
      </c>
      <c r="D43" s="13">
        <v>1521.22</v>
      </c>
      <c r="E43" s="16">
        <f>6638.28+2767.14+3542.88</f>
        <v>12948.3</v>
      </c>
      <c r="F43" s="16">
        <f>3699.6+6425.85+2871.14</f>
        <v>12996.59</v>
      </c>
      <c r="G43" s="23">
        <f>+E43</f>
        <v>12948.3</v>
      </c>
      <c r="H43" s="23">
        <f t="shared" si="0"/>
        <v>1472.9299999999985</v>
      </c>
      <c r="I43" s="27"/>
    </row>
    <row r="44" spans="3:9" ht="13.5" customHeight="1" thickBot="1">
      <c r="C44" s="12" t="s">
        <v>36</v>
      </c>
      <c r="D44" s="13">
        <v>6408.660000000011</v>
      </c>
      <c r="E44" s="16">
        <v>39029.16</v>
      </c>
      <c r="F44" s="16">
        <v>40802.29</v>
      </c>
      <c r="G44" s="23">
        <v>43161.72</v>
      </c>
      <c r="H44" s="23">
        <f t="shared" si="0"/>
        <v>4635.530000000013</v>
      </c>
      <c r="I44" s="28" t="s">
        <v>37</v>
      </c>
    </row>
    <row r="45" spans="3:9" s="30" customFormat="1" ht="13.5" customHeight="1" thickBot="1">
      <c r="C45" s="12" t="s">
        <v>18</v>
      </c>
      <c r="D45" s="17">
        <f>SUM(D34:D44)</f>
        <v>117521.42999999976</v>
      </c>
      <c r="E45" s="18">
        <f>SUM(E34:E44)</f>
        <v>683684.66</v>
      </c>
      <c r="F45" s="18">
        <f>SUM(F34:F44)</f>
        <v>718913.5799999998</v>
      </c>
      <c r="G45" s="18">
        <f>SUM(G34:G44)</f>
        <v>563661.97</v>
      </c>
      <c r="H45" s="18">
        <f>SUM(H34:H44)</f>
        <v>82292.50999999978</v>
      </c>
      <c r="I45" s="26"/>
    </row>
    <row r="46" spans="3:9" ht="13.5" customHeight="1" thickBot="1">
      <c r="C46" s="51" t="s">
        <v>38</v>
      </c>
      <c r="D46" s="51"/>
      <c r="E46" s="51"/>
      <c r="F46" s="51"/>
      <c r="G46" s="51"/>
      <c r="H46" s="51"/>
      <c r="I46" s="51"/>
    </row>
    <row r="47" spans="3:9" ht="36.75" customHeight="1" thickBot="1">
      <c r="C47" s="31" t="s">
        <v>39</v>
      </c>
      <c r="D47" s="52" t="s">
        <v>40</v>
      </c>
      <c r="E47" s="52"/>
      <c r="F47" s="52"/>
      <c r="G47" s="52"/>
      <c r="H47" s="52"/>
      <c r="I47" s="32" t="s">
        <v>41</v>
      </c>
    </row>
    <row r="48" spans="3:8" ht="18" customHeight="1">
      <c r="C48" s="33" t="s">
        <v>42</v>
      </c>
      <c r="D48" s="33"/>
      <c r="E48" s="33"/>
      <c r="F48" s="33"/>
      <c r="G48" s="33"/>
      <c r="H48" s="34">
        <f>+H31+H45</f>
        <v>82291.57999999975</v>
      </c>
    </row>
    <row r="49" spans="3:9" s="36" customFormat="1" ht="12.75" hidden="1">
      <c r="C49" s="35" t="s">
        <v>43</v>
      </c>
      <c r="D49" s="35"/>
      <c r="E49" s="35"/>
      <c r="F49" s="35"/>
      <c r="G49" s="35"/>
      <c r="H49" s="35"/>
      <c r="I49" s="35"/>
    </row>
    <row r="50" ht="12.75" customHeight="1" hidden="1">
      <c r="C50" s="37" t="s">
        <v>44</v>
      </c>
    </row>
    <row r="52" spans="4:8" ht="12.75" hidden="1">
      <c r="D52" s="38">
        <f>+D34+D35+D36+D39</f>
        <v>107227.85999999978</v>
      </c>
      <c r="E52" s="38">
        <f>+E34+E35+E36+E39</f>
        <v>622836.36</v>
      </c>
      <c r="F52" s="38">
        <f>+F34+F35+F36+F39</f>
        <v>654001.7699999999</v>
      </c>
      <c r="G52" s="38">
        <f>+G34+G35+G36+G39</f>
        <v>498681.11</v>
      </c>
      <c r="H52" s="38">
        <f>+H34+H35+H36+H39</f>
        <v>76062.4499999998</v>
      </c>
    </row>
    <row r="53" spans="4:8" ht="12.75" hidden="1">
      <c r="D53" s="38"/>
      <c r="H53" s="35">
        <f>7537.54+35629.43+2167.37+342.21+99.85+1574.37+3011.01+291.09</f>
        <v>50652.87</v>
      </c>
    </row>
    <row r="54" spans="3:8" ht="12.75">
      <c r="C54" s="35" t="s">
        <v>45</v>
      </c>
      <c r="E54" s="38">
        <f>+E45+E31+24700</f>
        <v>708384.66</v>
      </c>
      <c r="F54" s="38"/>
      <c r="G54" s="38">
        <f>+G45+G31</f>
        <v>563661.97</v>
      </c>
      <c r="H54" s="38"/>
    </row>
  </sheetData>
  <sheetProtection/>
  <mergeCells count="10">
    <mergeCell ref="C32:I32"/>
    <mergeCell ref="I34:I35"/>
    <mergeCell ref="C46:I46"/>
    <mergeCell ref="D47:H47"/>
    <mergeCell ref="C20:I20"/>
    <mergeCell ref="C21:I21"/>
    <mergeCell ref="C22:I22"/>
    <mergeCell ref="C23:I23"/>
    <mergeCell ref="C25:I25"/>
    <mergeCell ref="I26:I30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7"/>
  <sheetViews>
    <sheetView tabSelected="1" zoomScaleSheetLayoutView="120" zoomScalePageLayoutView="0" workbookViewId="0" topLeftCell="A14">
      <selection activeCell="I22" sqref="I22"/>
    </sheetView>
  </sheetViews>
  <sheetFormatPr defaultColWidth="9.00390625" defaultRowHeight="12.75"/>
  <cols>
    <col min="1" max="1" width="4.625" style="39" customWidth="1"/>
    <col min="2" max="2" width="12.375" style="39" customWidth="1"/>
    <col min="3" max="3" width="13.375" style="39" hidden="1" customWidth="1"/>
    <col min="4" max="4" width="12.125" style="39" customWidth="1"/>
    <col min="5" max="5" width="13.625" style="39" customWidth="1"/>
    <col min="6" max="6" width="13.375" style="39" customWidth="1"/>
    <col min="7" max="7" width="14.375" style="39" customWidth="1"/>
    <col min="8" max="8" width="15.125" style="39" customWidth="1"/>
    <col min="9" max="9" width="15.375" style="39" customWidth="1"/>
    <col min="10" max="16384" width="9.125" style="39" customWidth="1"/>
  </cols>
  <sheetData>
    <row r="13" spans="1:9" ht="15">
      <c r="A13" s="62" t="s">
        <v>46</v>
      </c>
      <c r="B13" s="62"/>
      <c r="C13" s="62"/>
      <c r="D13" s="62"/>
      <c r="E13" s="62"/>
      <c r="F13" s="62"/>
      <c r="G13" s="62"/>
      <c r="H13" s="62"/>
      <c r="I13" s="62"/>
    </row>
    <row r="14" spans="1:9" ht="15">
      <c r="A14" s="62" t="s">
        <v>47</v>
      </c>
      <c r="B14" s="62"/>
      <c r="C14" s="62"/>
      <c r="D14" s="62"/>
      <c r="E14" s="62"/>
      <c r="F14" s="62"/>
      <c r="G14" s="62"/>
      <c r="H14" s="62"/>
      <c r="I14" s="62"/>
    </row>
    <row r="15" spans="1:9" ht="15">
      <c r="A15" s="62" t="s">
        <v>48</v>
      </c>
      <c r="B15" s="62"/>
      <c r="C15" s="62"/>
      <c r="D15" s="62"/>
      <c r="E15" s="62"/>
      <c r="F15" s="62"/>
      <c r="G15" s="62"/>
      <c r="H15" s="62"/>
      <c r="I15" s="62"/>
    </row>
    <row r="16" spans="1:9" ht="60">
      <c r="A16" s="40" t="s">
        <v>49</v>
      </c>
      <c r="B16" s="40" t="s">
        <v>50</v>
      </c>
      <c r="C16" s="40" t="s">
        <v>51</v>
      </c>
      <c r="D16" s="40" t="s">
        <v>52</v>
      </c>
      <c r="E16" s="40" t="s">
        <v>53</v>
      </c>
      <c r="F16" s="41" t="s">
        <v>54</v>
      </c>
      <c r="G16" s="41" t="s">
        <v>55</v>
      </c>
      <c r="H16" s="40" t="s">
        <v>56</v>
      </c>
      <c r="I16" s="40" t="s">
        <v>57</v>
      </c>
    </row>
    <row r="17" spans="1:9" ht="15">
      <c r="A17" s="42" t="s">
        <v>58</v>
      </c>
      <c r="B17" s="43">
        <v>43.45371</v>
      </c>
      <c r="C17" s="44"/>
      <c r="D17" s="44">
        <v>134.58</v>
      </c>
      <c r="E17" s="44">
        <v>141.31411</v>
      </c>
      <c r="F17" s="44">
        <v>24.7</v>
      </c>
      <c r="G17" s="43">
        <v>14.19311</v>
      </c>
      <c r="H17" s="45">
        <v>16.47611</v>
      </c>
      <c r="I17" s="45">
        <f>B17+D17+F17-G17</f>
        <v>188.5406</v>
      </c>
    </row>
    <row r="19" ht="15">
      <c r="A19" s="39" t="s">
        <v>59</v>
      </c>
    </row>
    <row r="20" spans="1:6" ht="15">
      <c r="A20" s="46" t="s">
        <v>60</v>
      </c>
      <c r="B20" s="46"/>
      <c r="C20" s="46"/>
      <c r="D20" s="46"/>
      <c r="E20" s="46"/>
      <c r="F20" s="46"/>
    </row>
    <row r="21" spans="1:6" ht="15">
      <c r="A21" s="47" t="s">
        <v>61</v>
      </c>
      <c r="B21" s="46"/>
      <c r="C21" s="46"/>
      <c r="D21" s="46"/>
      <c r="E21" s="46"/>
      <c r="F21" s="46"/>
    </row>
    <row r="22" spans="1:6" ht="15">
      <c r="A22" s="46" t="s">
        <v>62</v>
      </c>
      <c r="B22" s="46"/>
      <c r="C22" s="46"/>
      <c r="D22" s="46"/>
      <c r="E22" s="46"/>
      <c r="F22" s="46"/>
    </row>
    <row r="23" spans="1:6" ht="15">
      <c r="A23" s="46" t="s">
        <v>63</v>
      </c>
      <c r="B23" s="46"/>
      <c r="C23" s="46"/>
      <c r="D23" s="46"/>
      <c r="E23" s="46"/>
      <c r="F23" s="46"/>
    </row>
    <row r="24" spans="1:6" ht="15">
      <c r="A24" s="46"/>
      <c r="B24" s="46"/>
      <c r="C24" s="46"/>
      <c r="D24" s="46"/>
      <c r="E24" s="46"/>
      <c r="F24" s="46"/>
    </row>
    <row r="25" spans="1:6" ht="15">
      <c r="A25" s="46"/>
      <c r="B25" s="46"/>
      <c r="C25" s="46"/>
      <c r="D25" s="46"/>
      <c r="E25" s="46"/>
      <c r="F25" s="46"/>
    </row>
    <row r="26" spans="1:6" ht="15">
      <c r="A26" s="46"/>
      <c r="B26" s="46"/>
      <c r="C26" s="46"/>
      <c r="D26" s="46"/>
      <c r="E26" s="46"/>
      <c r="F26" s="46"/>
    </row>
    <row r="27" spans="1:6" ht="15">
      <c r="A27" s="46"/>
      <c r="B27" s="46"/>
      <c r="C27" s="46"/>
      <c r="D27" s="46"/>
      <c r="E27" s="46"/>
      <c r="F27" s="46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2023-03-03T19:31:52Z</dcterms:created>
  <dcterms:modified xsi:type="dcterms:W3CDTF">2023-03-04T13:03:46Z</dcterms:modified>
  <cp:category/>
  <cp:version/>
  <cp:contentType/>
  <cp:contentStatus/>
</cp:coreProperties>
</file>