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<sst xmlns="http://schemas.openxmlformats.org/spreadsheetml/2006/main" count="75" uniqueCount="68">
  <si>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ОТЧЕТ</t>
  </si>
  <si>
    <t>по выполнению плана текущего ремонта жилого дома</t>
  </si>
  <si>
    <t>№5  по ул. Ларина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</si>
  <si>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</si>
  <si>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</si>
  <si>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</si>
  <si>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</si>
  <si>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</si>
  <si>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</si>
  <si>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</si>
  <si>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</si>
  <si>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</si>
  <si>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</si>
  <si>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709</t>
    </r>
    <r>
      <rPr>
        <b/>
        <sz val="11"/>
        <color indexed="8"/>
        <rFont val="Calibri"/>
        <family val="2"/>
      </rPr>
      <t xml:space="preserve">,55 </t>
    </r>
    <r>
      <rPr>
        <sz val="11"/>
        <color theme="1"/>
        <rFont val="Calibri"/>
        <family val="2"/>
      </rPr>
      <t>тыс.рублей, в том числе:</t>
    </r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</si>
  <si>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</si>
  <si>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- 19.52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</si>
  <si>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</si>
  <si>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</si>
  <si>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- 0.57 т.р.</t>
  </si>
  <si>
    <t>Расходные материалы - 0.38 т.р.</t>
  </si>
  <si>
    <t>Аварийные работы - 4.83 т.р.</t>
  </si>
  <si>
    <t>Ремонт кровли - 99.35 т.р.</t>
  </si>
  <si>
    <t>Косметический ремонт подъезда №1,2,3 - 584.90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</si>
  <si>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</si>
  <si>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</si>
  <si>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</si>
  <si>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Ларина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</si>
  <si>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</si>
  <si>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</si>
  <si>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</si>
  <si>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</si>
  <si>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</si>
  <si>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</si>
  <si>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</si>
  <si>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</si>
  <si>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</si>
  <si>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</si>
  <si>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</si>
  <si>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</si>
  <si>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</si>
  <si>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</si>
  <si>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</si>
  <si>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</si>
  <si>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</si>
  <si>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</si>
  <si>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</si>
  <si>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</si>
  <si>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</si>
  <si>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</si>
  <si>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</si>
  <si>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</si>
  <si>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</si>
  <si>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</si>
  <si>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</si>
  <si>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</si>
  <si>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</si>
  <si>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</si>
  <si>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</si>
  <si>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</si>
  <si>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</si>
  <si>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</si>
  <si>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</si>
  <si>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24700,00 руб. </t>
  </si>
  <si>
    <t>ООО "Икс-Трим", АО "Эр-Телеком холдинг",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</si>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</sst>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10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2" fontId="33" fillId="33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33" borderId="13" xfId="52" applyNumberFormat="1" applyFont="1" applyFill="1" applyBorder="1" applyAlignment="1">
      <alignment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12" fillId="0" borderId="16" xfId="52" applyNumberFormat="1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14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5" fillId="0" borderId="0" xfId="52" applyFont="1" applyFill="1">
      <alignment/>
      <protection/>
    </xf>
    <xf numFmtId="4" fontId="16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12" fillId="0" borderId="0" xfId="52" applyFont="1" applyFill="1">
      <alignment/>
      <protection/>
    </xf>
    <xf numFmtId="4" fontId="10" fillId="0" borderId="0" xfId="52" applyNumberFormat="1" applyFont="1" applyFill="1">
      <alignment/>
      <protection/>
    </xf>
    <xf numFmtId="4" fontId="10" fillId="0" borderId="0" xfId="52" applyNumberFormat="1" applyFont="1" applyFill="1" applyAlignment="1">
      <alignment horizontal="right" vertical="center"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C29">
      <selection activeCell="E39" sqref="E39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30.7109375" style="0" customWidth="1"/>
    <col min="4" max="4" width="13.5742187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421875" style="0" customWidth="1"/>
    <col min="9" max="9" width="21.7109375" style="0" customWidth="1"/>
    <col min="10" max="10" width="0" style="0" hidden="1" customWidth="1"/>
    <col min="11" max="11" width="9.57421875" style="0" hidden="1" customWidth="1"/>
  </cols>
  <sheetData>
    <row r="1" spans="3:9" ht="12.75" customHeight="1" hidden="1">
      <c r="C1" s="10"/>
      <c r="D1" s="10"/>
      <c r="E1" s="10"/>
      <c r="F1" s="10"/>
      <c r="G1" s="10"/>
      <c r="H1" s="10"/>
      <c r="I1" s="10"/>
    </row>
    <row r="2" spans="3:9" ht="13.5" customHeight="1" hidden="1" thickBot="1">
      <c r="C2" s="10"/>
      <c r="D2" s="10"/>
      <c r="E2" s="10" t="s">
        <v>23</v>
      </c>
      <c r="F2" s="10"/>
      <c r="G2" s="10"/>
      <c r="H2" s="10"/>
      <c r="I2" s="10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1" ht="12.75" customHeight="1">
      <c r="C17" s="16"/>
      <c r="D17" s="16"/>
      <c r="E17" s="17"/>
      <c r="F17" s="17"/>
      <c r="G17" s="17"/>
      <c r="H17" s="17"/>
      <c r="I17" s="17"/>
      <c r="J17" s="11"/>
      <c r="K17" s="11"/>
    </row>
    <row r="18" spans="3:11" ht="12.75" customHeight="1">
      <c r="C18" s="16"/>
      <c r="D18" s="16"/>
      <c r="E18" s="17"/>
      <c r="F18" s="17"/>
      <c r="G18" s="17"/>
      <c r="H18" s="17"/>
      <c r="I18" s="17"/>
      <c r="J18" s="11"/>
      <c r="K18" s="11"/>
    </row>
    <row r="19" spans="3:11" ht="12.75" customHeight="1">
      <c r="C19" s="16"/>
      <c r="D19" s="16"/>
      <c r="E19" s="17"/>
      <c r="F19" s="17"/>
      <c r="G19" s="17"/>
      <c r="H19" s="17"/>
      <c r="I19" s="17"/>
      <c r="J19" s="11"/>
      <c r="K19" s="11"/>
    </row>
    <row r="20" spans="3:11" ht="15">
      <c r="C20" s="55" t="s">
        <v>24</v>
      </c>
      <c r="D20" s="55"/>
      <c r="E20" s="55"/>
      <c r="F20" s="55"/>
      <c r="G20" s="55"/>
      <c r="H20" s="55"/>
      <c r="I20" s="55"/>
      <c r="J20" s="11"/>
      <c r="K20" s="11"/>
    </row>
    <row r="21" spans="3:11" ht="15">
      <c r="C21" s="56" t="s">
        <v>25</v>
      </c>
      <c r="D21" s="56"/>
      <c r="E21" s="56"/>
      <c r="F21" s="56"/>
      <c r="G21" s="56"/>
      <c r="H21" s="56"/>
      <c r="I21" s="56"/>
      <c r="J21" s="11"/>
      <c r="K21" s="11"/>
    </row>
    <row r="22" spans="3:11" ht="15">
      <c r="C22" s="56" t="s">
        <v>26</v>
      </c>
      <c r="D22" s="56"/>
      <c r="E22" s="56"/>
      <c r="F22" s="56"/>
      <c r="G22" s="56"/>
      <c r="H22" s="56"/>
      <c r="I22" s="56"/>
      <c r="J22" s="11"/>
      <c r="K22" s="11"/>
    </row>
    <row r="23" spans="3:11" ht="6" customHeight="1" thickBot="1">
      <c r="C23" s="57"/>
      <c r="D23" s="57"/>
      <c r="E23" s="57"/>
      <c r="F23" s="57"/>
      <c r="G23" s="57"/>
      <c r="H23" s="57"/>
      <c r="I23" s="57"/>
      <c r="J23" s="11"/>
      <c r="K23" s="11"/>
    </row>
    <row r="24" spans="3:11" ht="53.25" customHeight="1" thickBot="1">
      <c r="C24" s="18" t="s">
        <v>27</v>
      </c>
      <c r="D24" s="19" t="s">
        <v>28</v>
      </c>
      <c r="E24" s="20" t="s">
        <v>29</v>
      </c>
      <c r="F24" s="20" t="s">
        <v>30</v>
      </c>
      <c r="G24" s="20" t="s">
        <v>31</v>
      </c>
      <c r="H24" s="20" t="s">
        <v>32</v>
      </c>
      <c r="I24" s="19" t="s">
        <v>33</v>
      </c>
      <c r="J24" s="11"/>
      <c r="K24" s="11"/>
    </row>
    <row r="25" spans="3:11" ht="13.5" customHeight="1" thickBot="1">
      <c r="C25" s="58" t="s">
        <v>34</v>
      </c>
      <c r="D25" s="59"/>
      <c r="E25" s="59"/>
      <c r="F25" s="59"/>
      <c r="G25" s="59"/>
      <c r="H25" s="59"/>
      <c r="I25" s="60"/>
      <c r="J25" s="11"/>
      <c r="K25" s="11"/>
    </row>
    <row r="26" spans="3:11" ht="13.5" customHeight="1" thickBot="1">
      <c r="C26" s="21" t="s">
        <v>35</v>
      </c>
      <c r="D26" s="22">
        <v>4.411049303598702E-11</v>
      </c>
      <c r="E26" s="23"/>
      <c r="F26" s="23"/>
      <c r="G26" s="23"/>
      <c r="H26" s="23">
        <f>+D26+E26-F26</f>
        <v>4.411049303598702E-11</v>
      </c>
      <c r="I26" s="61" t="s">
        <v>36</v>
      </c>
      <c r="J26" s="11"/>
      <c r="K26" s="24">
        <f>20539.54+9583.9+4393.45+110205.16</f>
        <v>144722.05</v>
      </c>
    </row>
    <row r="27" spans="3:11" ht="13.5" customHeight="1" thickBot="1">
      <c r="C27" s="21" t="s">
        <v>37</v>
      </c>
      <c r="D27" s="22">
        <v>5.684341886080801E-13</v>
      </c>
      <c r="E27" s="25"/>
      <c r="F27" s="25"/>
      <c r="G27" s="23"/>
      <c r="H27" s="23">
        <f>+D27+E27-F27</f>
        <v>5.684341886080801E-13</v>
      </c>
      <c r="I27" s="62"/>
      <c r="J27" s="26"/>
      <c r="K27" s="11">
        <f>2623.96+945.89+23281.4-915.29+5035.95</f>
        <v>30971.91</v>
      </c>
    </row>
    <row r="28" spans="3:11" ht="13.5" customHeight="1" thickBot="1">
      <c r="C28" s="21" t="s">
        <v>38</v>
      </c>
      <c r="D28" s="22">
        <v>-2.810000000010911</v>
      </c>
      <c r="E28" s="25"/>
      <c r="F28" s="25"/>
      <c r="G28" s="23"/>
      <c r="H28" s="23">
        <f>+D28+E28-F28</f>
        <v>-2.810000000010911</v>
      </c>
      <c r="I28" s="62"/>
      <c r="J28" s="11"/>
      <c r="K28" s="11">
        <f>1284.29+10907.99+7009.48-698.48</f>
        <v>18503.28</v>
      </c>
    </row>
    <row r="29" spans="3:11" ht="13.5" customHeight="1" thickBot="1">
      <c r="C29" s="21" t="s">
        <v>39</v>
      </c>
      <c r="D29" s="22">
        <v>-8.14337486332306E-12</v>
      </c>
      <c r="E29" s="25"/>
      <c r="F29" s="25"/>
      <c r="G29" s="23"/>
      <c r="H29" s="23">
        <f>+D29+E29-F29</f>
        <v>-8.14337486332306E-12</v>
      </c>
      <c r="I29" s="62"/>
      <c r="J29" s="11"/>
      <c r="K29" s="11">
        <f>288.78+3314.25-394.09+692.4+4278.18+2445.74</f>
        <v>10625.26</v>
      </c>
    </row>
    <row r="30" spans="3:11" ht="13.5" customHeight="1" hidden="1" thickBot="1">
      <c r="C30" s="21" t="s">
        <v>40</v>
      </c>
      <c r="D30" s="22"/>
      <c r="E30" s="25"/>
      <c r="F30" s="25"/>
      <c r="G30" s="23"/>
      <c r="H30" s="23">
        <f>+D30+E30-F30</f>
        <v>0</v>
      </c>
      <c r="I30" s="63"/>
      <c r="J30" s="11"/>
      <c r="K30" s="11">
        <f>109.79+1008.97+764.69+9.86+15.99+4.74</f>
        <v>1914.04</v>
      </c>
    </row>
    <row r="31" spans="3:11" ht="13.5" customHeight="1" thickBot="1">
      <c r="C31" s="21" t="s">
        <v>41</v>
      </c>
      <c r="D31" s="27">
        <f>SUM(D26:D30)</f>
        <v>-2.809999999974375</v>
      </c>
      <c r="E31" s="28">
        <f>SUM(E26:E30)</f>
        <v>0</v>
      </c>
      <c r="F31" s="28">
        <f>SUM(F26:F30)</f>
        <v>0</v>
      </c>
      <c r="G31" s="28">
        <f>SUM(G26:G30)</f>
        <v>0</v>
      </c>
      <c r="H31" s="28">
        <f>SUM(H26:H30)</f>
        <v>-2.809999999974375</v>
      </c>
      <c r="I31" s="29"/>
      <c r="J31" s="11"/>
      <c r="K31" s="11"/>
    </row>
    <row r="32" spans="3:11" ht="13.5" customHeight="1" thickBot="1">
      <c r="C32" s="50" t="s">
        <v>42</v>
      </c>
      <c r="D32" s="50"/>
      <c r="E32" s="50"/>
      <c r="F32" s="50"/>
      <c r="G32" s="50"/>
      <c r="H32" s="50"/>
      <c r="I32" s="50"/>
      <c r="J32" s="11"/>
      <c r="K32" s="11"/>
    </row>
    <row r="33" spans="3:11" ht="57" customHeight="1" thickBot="1">
      <c r="C33" s="30" t="s">
        <v>27</v>
      </c>
      <c r="D33" s="19" t="s">
        <v>28</v>
      </c>
      <c r="E33" s="20" t="s">
        <v>29</v>
      </c>
      <c r="F33" s="20" t="s">
        <v>30</v>
      </c>
      <c r="G33" s="20" t="s">
        <v>31</v>
      </c>
      <c r="H33" s="20" t="s">
        <v>32</v>
      </c>
      <c r="I33" s="31" t="s">
        <v>43</v>
      </c>
      <c r="J33" s="11"/>
      <c r="K33" s="11"/>
    </row>
    <row r="34" spans="3:11" ht="24.75" customHeight="1" thickBot="1">
      <c r="C34" s="18" t="s">
        <v>44</v>
      </c>
      <c r="D34" s="32">
        <v>47685.33000000019</v>
      </c>
      <c r="E34" s="33">
        <v>425439.18</v>
      </c>
      <c r="F34" s="33">
        <v>421266.15</v>
      </c>
      <c r="G34" s="34">
        <f>+E34</f>
        <v>425439.18</v>
      </c>
      <c r="H34" s="34">
        <f aca="true" t="shared" si="0" ref="H34:H44">+D34+E34-F34</f>
        <v>51858.36000000016</v>
      </c>
      <c r="I34" s="51" t="s">
        <v>45</v>
      </c>
      <c r="J34" s="26">
        <f>66735.56-D34</f>
        <v>19050.229999999807</v>
      </c>
      <c r="K34" s="26">
        <f>60775.06-H34</f>
        <v>8916.699999999837</v>
      </c>
    </row>
    <row r="35" spans="3:11" ht="14.25" customHeight="1" thickBot="1">
      <c r="C35" s="21" t="s">
        <v>46</v>
      </c>
      <c r="D35" s="22">
        <v>11169.450000000012</v>
      </c>
      <c r="E35" s="23">
        <v>100329.53</v>
      </c>
      <c r="F35" s="23">
        <v>99345.42</v>
      </c>
      <c r="G35" s="34">
        <v>709545.35</v>
      </c>
      <c r="H35" s="34">
        <f t="shared" si="0"/>
        <v>12153.560000000012</v>
      </c>
      <c r="I35" s="52"/>
      <c r="J35" s="11"/>
      <c r="K35" s="11"/>
    </row>
    <row r="36" spans="3:11" ht="13.5" customHeight="1" thickBot="1">
      <c r="C36" s="30" t="s">
        <v>47</v>
      </c>
      <c r="D36" s="35">
        <v>-1.1368683772161603E-11</v>
      </c>
      <c r="E36" s="23"/>
      <c r="F36" s="23"/>
      <c r="G36" s="34"/>
      <c r="H36" s="34">
        <f t="shared" si="0"/>
        <v>-1.1368683772161603E-11</v>
      </c>
      <c r="I36" s="36"/>
      <c r="J36" s="11"/>
      <c r="K36" s="11"/>
    </row>
    <row r="37" spans="3:11" ht="12.75" customHeight="1" hidden="1" thickBot="1">
      <c r="C37" s="21" t="s">
        <v>48</v>
      </c>
      <c r="D37" s="22">
        <v>0</v>
      </c>
      <c r="E37" s="23"/>
      <c r="F37" s="23"/>
      <c r="G37" s="34"/>
      <c r="H37" s="34">
        <f t="shared" si="0"/>
        <v>0</v>
      </c>
      <c r="I37" s="37" t="s">
        <v>49</v>
      </c>
      <c r="J37" s="11"/>
      <c r="K37" s="11"/>
    </row>
    <row r="38" spans="3:11" ht="29.25" customHeight="1" thickBot="1">
      <c r="C38" s="21" t="s">
        <v>50</v>
      </c>
      <c r="D38" s="22">
        <v>11.399999999992474</v>
      </c>
      <c r="E38" s="23"/>
      <c r="F38" s="23"/>
      <c r="G38" s="34"/>
      <c r="H38" s="34">
        <f t="shared" si="0"/>
        <v>11.399999999992474</v>
      </c>
      <c r="I38" s="38" t="s">
        <v>51</v>
      </c>
      <c r="J38" s="11">
        <f>8579.5+6234.12</f>
        <v>14813.619999999999</v>
      </c>
      <c r="K38" s="11">
        <f>1586.57+7641.8+4323.89</f>
        <v>13552.260000000002</v>
      </c>
    </row>
    <row r="39" spans="3:11" ht="33.75" customHeight="1" thickBot="1">
      <c r="C39" s="21" t="s">
        <v>52</v>
      </c>
      <c r="D39" s="22">
        <v>1046.4900000000034</v>
      </c>
      <c r="E39" s="25">
        <v>9243.92</v>
      </c>
      <c r="F39" s="25">
        <v>9153.23</v>
      </c>
      <c r="G39" s="34"/>
      <c r="H39" s="34">
        <f t="shared" si="0"/>
        <v>1137.180000000004</v>
      </c>
      <c r="I39" s="38" t="s">
        <v>53</v>
      </c>
      <c r="J39" s="11"/>
      <c r="K39" s="11"/>
    </row>
    <row r="40" spans="3:11" ht="13.5" customHeight="1" thickBot="1">
      <c r="C40" s="30" t="s">
        <v>54</v>
      </c>
      <c r="D40" s="22">
        <v>132.02000000000362</v>
      </c>
      <c r="E40" s="25"/>
      <c r="F40" s="25"/>
      <c r="G40" s="34"/>
      <c r="H40" s="34">
        <f t="shared" si="0"/>
        <v>132.02000000000362</v>
      </c>
      <c r="I40" s="37"/>
      <c r="J40" s="11"/>
      <c r="K40" s="11"/>
    </row>
    <row r="41" spans="3:11" ht="13.5" customHeight="1" thickBot="1">
      <c r="C41" s="30" t="s">
        <v>55</v>
      </c>
      <c r="D41" s="22">
        <v>0</v>
      </c>
      <c r="E41" s="25"/>
      <c r="F41" s="25"/>
      <c r="G41" s="34"/>
      <c r="H41" s="34">
        <f t="shared" si="0"/>
        <v>0</v>
      </c>
      <c r="I41" s="37"/>
      <c r="J41" s="11">
        <f>741.18+367.02</f>
        <v>1108.1999999999998</v>
      </c>
      <c r="K41" s="11">
        <f>2358.07+1170.15</f>
        <v>3528.2200000000003</v>
      </c>
    </row>
    <row r="42" spans="3:11" ht="13.5" customHeight="1" thickBot="1">
      <c r="C42" s="39" t="s">
        <v>56</v>
      </c>
      <c r="D42" s="22"/>
      <c r="E42" s="25">
        <f>2137.16+405.79</f>
        <v>2542.95</v>
      </c>
      <c r="F42" s="25">
        <f>2055.13+389.09</f>
        <v>2444.2200000000003</v>
      </c>
      <c r="G42" s="34">
        <f>+E42</f>
        <v>2542.95</v>
      </c>
      <c r="H42" s="34">
        <f t="shared" si="0"/>
        <v>98.72999999999956</v>
      </c>
      <c r="I42" s="37"/>
      <c r="J42" s="11"/>
      <c r="K42" s="11"/>
    </row>
    <row r="43" spans="3:11" ht="13.5" customHeight="1" thickBot="1">
      <c r="C43" s="30" t="s">
        <v>57</v>
      </c>
      <c r="D43" s="22">
        <v>-9528.73</v>
      </c>
      <c r="E43" s="25">
        <f>17934.69+7476.59</f>
        <v>25411.28</v>
      </c>
      <c r="F43" s="25">
        <f>6323.55+6632.23+73.51</f>
        <v>13029.289999999999</v>
      </c>
      <c r="G43" s="34">
        <f>+E43</f>
        <v>25411.28</v>
      </c>
      <c r="H43" s="34">
        <f t="shared" si="0"/>
        <v>2853.26</v>
      </c>
      <c r="I43" s="37"/>
      <c r="J43" s="11"/>
      <c r="K43" s="11"/>
    </row>
    <row r="44" spans="3:11" ht="13.5" customHeight="1" thickBot="1">
      <c r="C44" s="21" t="s">
        <v>58</v>
      </c>
      <c r="D44" s="22">
        <v>6635.999999999993</v>
      </c>
      <c r="E44" s="25">
        <v>58619.08</v>
      </c>
      <c r="F44" s="25">
        <v>58189.95</v>
      </c>
      <c r="G44" s="34">
        <v>60248.28</v>
      </c>
      <c r="H44" s="34">
        <f t="shared" si="0"/>
        <v>7065.129999999997</v>
      </c>
      <c r="I44" s="38" t="s">
        <v>59</v>
      </c>
      <c r="J44" s="11"/>
      <c r="K44" s="11"/>
    </row>
    <row r="45" spans="3:9" s="40" customFormat="1" ht="13.5" customHeight="1" thickBot="1">
      <c r="C45" s="21" t="s">
        <v>41</v>
      </c>
      <c r="D45" s="27">
        <f>SUM(D34:D44)</f>
        <v>57151.96000000019</v>
      </c>
      <c r="E45" s="28">
        <f>SUM(E34:E44)</f>
        <v>621585.94</v>
      </c>
      <c r="F45" s="28">
        <f>SUM(F34:F44)</f>
        <v>603428.26</v>
      </c>
      <c r="G45" s="28">
        <f>SUM(G34:G44)</f>
        <v>1223187.04</v>
      </c>
      <c r="H45" s="28">
        <f>SUM(H34:H44)</f>
        <v>75309.64000000016</v>
      </c>
      <c r="I45" s="36"/>
    </row>
    <row r="46" spans="3:11" ht="13.5" customHeight="1" thickBot="1">
      <c r="C46" s="53" t="s">
        <v>60</v>
      </c>
      <c r="D46" s="53"/>
      <c r="E46" s="53"/>
      <c r="F46" s="53"/>
      <c r="G46" s="53"/>
      <c r="H46" s="53"/>
      <c r="I46" s="53"/>
      <c r="J46" s="11"/>
      <c r="K46" s="11"/>
    </row>
    <row r="47" spans="3:11" ht="38.25" customHeight="1" thickBot="1">
      <c r="C47" s="41" t="s">
        <v>61</v>
      </c>
      <c r="D47" s="54" t="s">
        <v>62</v>
      </c>
      <c r="E47" s="54"/>
      <c r="F47" s="54"/>
      <c r="G47" s="54"/>
      <c r="H47" s="54"/>
      <c r="I47" s="42" t="s">
        <v>63</v>
      </c>
      <c r="J47" s="11"/>
      <c r="K47" s="11"/>
    </row>
    <row r="48" spans="3:11" ht="21" customHeight="1">
      <c r="C48" s="43" t="s">
        <v>64</v>
      </c>
      <c r="D48" s="43"/>
      <c r="E48" s="43"/>
      <c r="F48" s="43"/>
      <c r="G48" s="43"/>
      <c r="H48" s="44">
        <f>+H31+H45</f>
        <v>75306.83000000019</v>
      </c>
      <c r="I48" s="45"/>
      <c r="J48" s="11"/>
      <c r="K48" s="11"/>
    </row>
    <row r="49" spans="3:8" ht="15" hidden="1">
      <c r="C49" s="46" t="s">
        <v>65</v>
      </c>
      <c r="D49" s="46"/>
      <c r="E49" s="45"/>
      <c r="F49" s="45"/>
      <c r="G49" s="45"/>
      <c r="H49" s="45"/>
    </row>
    <row r="50" spans="3:8" ht="12.75" customHeight="1" hidden="1">
      <c r="C50" s="47" t="s">
        <v>66</v>
      </c>
      <c r="D50" s="45"/>
      <c r="E50" s="45"/>
      <c r="F50" s="45"/>
      <c r="G50" s="45"/>
      <c r="H50" s="45"/>
    </row>
    <row r="51" spans="3:8" ht="15" customHeight="1">
      <c r="C51" s="46"/>
      <c r="D51" s="46"/>
      <c r="E51" s="45"/>
      <c r="F51" s="45"/>
      <c r="G51" s="45"/>
      <c r="H51" s="45"/>
    </row>
    <row r="52" spans="3:8" ht="12.75" customHeight="1" hidden="1">
      <c r="C52" s="45"/>
      <c r="D52" s="48">
        <f>+D34+D35+D36+D39</f>
        <v>59901.27000000019</v>
      </c>
      <c r="E52" s="48">
        <f>+E34+E35+E36+E39</f>
        <v>535012.63</v>
      </c>
      <c r="F52" s="48">
        <f>+F34+F35+F36+F39</f>
        <v>529764.8</v>
      </c>
      <c r="G52" s="48">
        <f>+G34+G35+G36+G39</f>
        <v>1134984.53</v>
      </c>
      <c r="H52" s="48">
        <f>+H34+H35+H36+H39</f>
        <v>65149.100000000166</v>
      </c>
    </row>
    <row r="53" spans="3:8" ht="15" hidden="1">
      <c r="C53" s="45"/>
      <c r="D53" s="45"/>
      <c r="E53" s="45"/>
      <c r="F53" s="45"/>
      <c r="G53" s="45"/>
      <c r="H53" s="45">
        <f>20325.03+14086.34+2329.57+5877.39+4039.15+19331.83+3443.68+90017.36+10560.91</f>
        <v>170011.25999999998</v>
      </c>
    </row>
    <row r="54" spans="3:8" ht="15">
      <c r="C54" s="45" t="s">
        <v>67</v>
      </c>
      <c r="D54" s="48"/>
      <c r="E54" s="49">
        <f>+E45+E31+24700</f>
        <v>646285.94</v>
      </c>
      <c r="F54" s="48"/>
      <c r="G54" s="48">
        <f>+G45+G31</f>
        <v>1223187.04</v>
      </c>
      <c r="H54" s="48"/>
    </row>
    <row r="55" spans="3:8" ht="15">
      <c r="C55" s="45"/>
      <c r="D55" s="45"/>
      <c r="E55" s="45"/>
      <c r="F55" s="45"/>
      <c r="G55" s="45"/>
      <c r="H55" s="45"/>
    </row>
  </sheetData>
  <sheetProtection/>
  <mergeCells count="10">
    <mergeCell ref="C32:I32"/>
    <mergeCell ref="I34:I35"/>
    <mergeCell ref="C46:I46"/>
    <mergeCell ref="D47:H47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abSelected="1" zoomScaleSheetLayoutView="120" zoomScalePageLayoutView="0" workbookViewId="0" topLeftCell="A16">
      <selection activeCell="I24" sqref="I24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64" t="s">
        <v>0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4" t="s">
        <v>2</v>
      </c>
      <c r="B15" s="64"/>
      <c r="C15" s="64"/>
      <c r="D15" s="64"/>
      <c r="E15" s="64"/>
      <c r="F15" s="64"/>
      <c r="G15" s="64"/>
      <c r="H15" s="64"/>
      <c r="I15" s="64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334.8238</v>
      </c>
      <c r="C17" s="5"/>
      <c r="D17" s="5">
        <v>100.32953</v>
      </c>
      <c r="E17" s="6">
        <v>99.34542</v>
      </c>
      <c r="F17" s="5">
        <v>24.7</v>
      </c>
      <c r="G17" s="4">
        <v>709.54535</v>
      </c>
      <c r="H17" s="7">
        <v>12.15356</v>
      </c>
      <c r="I17" s="7">
        <f>B17+D17+F17-G17</f>
        <v>-249.69202</v>
      </c>
    </row>
    <row r="19" ht="15">
      <c r="A19" t="s">
        <v>13</v>
      </c>
    </row>
    <row r="20" spans="1:6" ht="15">
      <c r="A20" s="8" t="s">
        <v>14</v>
      </c>
      <c r="B20" s="9"/>
      <c r="C20" s="9"/>
      <c r="D20" s="9"/>
      <c r="E20" s="9"/>
      <c r="F20" s="9"/>
    </row>
    <row r="21" spans="1:6" ht="15">
      <c r="A21" s="8" t="s">
        <v>15</v>
      </c>
      <c r="B21" s="9"/>
      <c r="C21" s="9"/>
      <c r="D21" s="9"/>
      <c r="E21" s="9"/>
      <c r="F21" s="9"/>
    </row>
    <row r="22" spans="1:6" ht="15">
      <c r="A22" s="9" t="s">
        <v>16</v>
      </c>
      <c r="B22" s="9"/>
      <c r="C22" s="9"/>
      <c r="D22" s="9"/>
      <c r="E22" s="9"/>
      <c r="F22" s="9"/>
    </row>
    <row r="23" spans="1:6" ht="15">
      <c r="A23" s="9" t="s">
        <v>17</v>
      </c>
      <c r="B23" s="9"/>
      <c r="C23" s="9"/>
      <c r="D23" s="9"/>
      <c r="E23" s="9"/>
      <c r="F23" s="9"/>
    </row>
    <row r="24" spans="1:6" ht="15">
      <c r="A24" s="9" t="s">
        <v>18</v>
      </c>
      <c r="B24" s="9"/>
      <c r="C24" s="9"/>
      <c r="D24" s="9"/>
      <c r="E24" s="9"/>
      <c r="F24" s="9"/>
    </row>
    <row r="25" ht="15">
      <c r="A25" t="s">
        <v>19</v>
      </c>
    </row>
    <row r="26" ht="15">
      <c r="A26" t="s">
        <v>20</v>
      </c>
    </row>
    <row r="27" ht="15">
      <c r="A27" s="9" t="s">
        <v>21</v>
      </c>
    </row>
    <row r="28" ht="15">
      <c r="A28" t="s">
        <v>22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2023-03-03T19:33:00Z</dcterms:created>
  <dcterms:modified xsi:type="dcterms:W3CDTF">2023-03-04T13:03:57Z</dcterms:modified>
  <cp:category/>
  <cp:version/>
  <cp:contentType/>
  <cp:contentStatus/>
</cp:coreProperties>
</file>