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<sst xmlns="http://schemas.openxmlformats.org/spreadsheetml/2006/main" count="76" uniqueCount="69">
  <si>
    <t>ОТЧЕТ</t>
  </si>
  <si>
    <t>по выполнению плана текущего ремонта жилого дома</t>
  </si>
  <si>
    <t>№1  по ул. Молодежная с 01.01.2022г. по 31.12.2022г.</t>
  </si>
  <si>
    <t>№                             п/п</t>
  </si>
  <si>
    <t>Остаток на 01.01.2022г.,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</si>
  <si>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</si>
  <si>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</si>
  <si>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</si>
  <si>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</si>
  <si>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</si>
  <si>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01.01.2023г.,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</si>
  <si>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</si>
  <si>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</si>
  <si>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14</t>
    </r>
    <r>
      <rPr>
        <b/>
        <sz val="11"/>
        <color indexed="8"/>
        <rFont val="Calibri"/>
        <family val="2"/>
      </rPr>
      <t xml:space="preserve">.59 </t>
    </r>
    <r>
      <rPr>
        <b/>
        <sz val="11"/>
        <color indexed="8"/>
        <rFont val="Calibri"/>
        <family val="2"/>
      </rPr>
      <t>т</t>
    </r>
    <r>
      <rPr>
        <sz val="11"/>
        <color theme="1"/>
        <rFont val="Calibri"/>
        <family val="2"/>
      </rPr>
      <t>ыс.рублей, в том числе:</t>
    </r>
  </si>
  <si>
    <t>Восстановление водоотводящих устройств, утепление чердачных перекрытий, утепление трубопроводов</t>
  </si>
  <si>
    <t>в чердачных и подвальных помещениях - 1.10 т.р.</t>
  </si>
  <si>
    <t xml:space="preserve">Ремонт в помещениях общего пользования (замена разбитых стекол окон, дверей, замков, </t>
  </si>
  <si>
    <t>ремонт поручней, ремонт стен в подъездах) - 7.90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</si>
  <si>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</si>
  <si>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</si>
  <si>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- 3.59 т.р.</t>
  </si>
  <si>
    <t>Расходные материалы - 0.22 т.р.</t>
  </si>
  <si>
    <t>Аварийные работы - 1.78 т.р.</t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</si>
  <si>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</si>
  <si>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</si>
  <si>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</si>
  <si>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  по ул. Молодежная с 01.01.2022г. по 31.12.2022г.</t>
  </si>
  <si>
    <t>наименование</t>
  </si>
  <si>
    <t>Задолженность населения на 01.01.2022г. (руб.)</t>
  </si>
  <si>
    <t>Начислено населению за 2022г. (руб.)</t>
  </si>
  <si>
    <t>Поступило в счет оплаты в 2022г. (руб.)</t>
  </si>
  <si>
    <t>Перечислено поставщику услуг в 2022г. (руб.)</t>
  </si>
  <si>
    <t>Задолженность населения на 01.01.2023г.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</si>
  <si>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</si>
  <si>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</si>
  <si>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</si>
  <si>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</si>
  <si>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</si>
  <si>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</si>
  <si>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</si>
  <si>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</si>
  <si>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</si>
  <si>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</si>
  <si>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</si>
  <si>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</si>
  <si>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Н/2008-16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</si>
  <si>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</si>
  <si>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</si>
  <si>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</si>
  <si>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</si>
  <si>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</si>
  <si>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</si>
  <si>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</si>
  <si>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</si>
  <si>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</si>
  <si>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</si>
  <si>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ООО"Энерго-Сервис"</t>
  </si>
  <si>
    <t>электроэнергия СОИ</t>
  </si>
  <si>
    <t>ООО "ПСК"</t>
  </si>
  <si>
    <t>водоснабжение СОИ</t>
  </si>
  <si>
    <t>Повышающий коэффициент</t>
  </si>
  <si>
    <t>страхование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</si>
  <si>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</si>
  <si>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</si>
  <si>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33150,00 руб. </t>
  </si>
  <si>
    <t>ООО "Икс-Трим", АО "Эр-телеком холдинг", ООО "СкайНэт", ПАО "Ростелеком"</t>
  </si>
  <si>
    <t>Общая задолженность по дому  на 01.01.2023г.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</si>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</sst>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2" fontId="42" fillId="10" borderId="10" xfId="0" applyNumberFormat="1" applyFont="1" applyFill="1" applyBorder="1" applyAlignment="1">
      <alignment horizontal="center" vertical="center"/>
    </xf>
    <xf numFmtId="2" fontId="42" fillId="33" borderId="10" xfId="0" applyNumberFormat="1" applyFont="1" applyFill="1" applyBorder="1" applyAlignment="1">
      <alignment horizontal="center" vertical="center"/>
    </xf>
    <xf numFmtId="2" fontId="34" fillId="10" borderId="10" xfId="0" applyNumberFormat="1" applyFont="1" applyFill="1" applyBorder="1" applyAlignment="1">
      <alignment horizontal="center" vertical="center"/>
    </xf>
    <xf numFmtId="2" fontId="42" fillId="0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" fillId="0" borderId="0" xfId="52" applyFont="1" applyFill="1">
      <alignment/>
      <protection/>
    </xf>
    <xf numFmtId="0" fontId="3" fillId="0" borderId="0" xfId="52" applyFill="1">
      <alignment/>
      <protection/>
    </xf>
    <xf numFmtId="0" fontId="5" fillId="0" borderId="11" xfId="52" applyFont="1" applyFill="1" applyBorder="1" applyAlignment="1">
      <alignment horizontal="center"/>
      <protection/>
    </xf>
    <xf numFmtId="0" fontId="5" fillId="0" borderId="12" xfId="52" applyFont="1" applyFill="1" applyBorder="1" applyAlignment="1">
      <alignment horizontal="center"/>
      <protection/>
    </xf>
    <xf numFmtId="0" fontId="4" fillId="0" borderId="12" xfId="52" applyFont="1" applyFill="1" applyBorder="1">
      <alignment/>
      <protection/>
    </xf>
    <xf numFmtId="0" fontId="4" fillId="0" borderId="13" xfId="52" applyFont="1" applyFill="1" applyBorder="1">
      <alignment/>
      <protection/>
    </xf>
    <xf numFmtId="0" fontId="5" fillId="0" borderId="0" xfId="52" applyFont="1" applyFill="1" applyAlignment="1">
      <alignment horizontal="center"/>
      <protection/>
    </xf>
    <xf numFmtId="0" fontId="4" fillId="0" borderId="0" xfId="52" applyFont="1" applyFill="1" applyBorder="1">
      <alignment/>
      <protection/>
    </xf>
    <xf numFmtId="0" fontId="8" fillId="0" borderId="14" xfId="52" applyFont="1" applyFill="1" applyBorder="1" applyAlignment="1">
      <alignment horizontal="center" vertical="top" wrapText="1"/>
      <protection/>
    </xf>
    <xf numFmtId="0" fontId="8" fillId="0" borderId="13" xfId="52" applyFont="1" applyFill="1" applyBorder="1" applyAlignment="1">
      <alignment horizontal="center" vertical="top" wrapText="1"/>
      <protection/>
    </xf>
    <xf numFmtId="0" fontId="9" fillId="0" borderId="13" xfId="52" applyFont="1" applyFill="1" applyBorder="1" applyAlignment="1">
      <alignment horizontal="center" vertical="top" wrapText="1"/>
      <protection/>
    </xf>
    <xf numFmtId="0" fontId="5" fillId="0" borderId="15" xfId="52" applyFont="1" applyFill="1" applyBorder="1" applyAlignment="1">
      <alignment horizontal="center" vertical="top" wrapText="1"/>
      <protection/>
    </xf>
    <xf numFmtId="4" fontId="10" fillId="0" borderId="16" xfId="52" applyNumberFormat="1" applyFont="1" applyFill="1" applyBorder="1" applyAlignment="1">
      <alignment horizontal="right" vertical="top" wrapText="1"/>
      <protection/>
    </xf>
    <xf numFmtId="4" fontId="11" fillId="0" borderId="16" xfId="52" applyNumberFormat="1" applyFont="1" applyFill="1" applyBorder="1" applyAlignment="1">
      <alignment vertical="top" wrapText="1"/>
      <protection/>
    </xf>
    <xf numFmtId="2" fontId="3" fillId="0" borderId="0" xfId="52" applyNumberFormat="1" applyFill="1">
      <alignment/>
      <protection/>
    </xf>
    <xf numFmtId="4" fontId="10" fillId="0" borderId="16" xfId="52" applyNumberFormat="1" applyFont="1" applyFill="1" applyBorder="1" applyAlignment="1">
      <alignment vertical="top" wrapText="1"/>
      <protection/>
    </xf>
    <xf numFmtId="4" fontId="5" fillId="10" borderId="16" xfId="52" applyNumberFormat="1" applyFont="1" applyFill="1" applyBorder="1" applyAlignment="1">
      <alignment vertical="top" wrapText="1"/>
      <protection/>
    </xf>
    <xf numFmtId="4" fontId="5" fillId="0" borderId="16" xfId="52" applyNumberFormat="1" applyFont="1" applyFill="1" applyBorder="1" applyAlignment="1">
      <alignment vertical="top" wrapText="1"/>
      <protection/>
    </xf>
    <xf numFmtId="0" fontId="12" fillId="0" borderId="15" xfId="52" applyFont="1" applyFill="1" applyBorder="1" applyAlignment="1">
      <alignment horizontal="center" vertical="top" wrapText="1"/>
      <protection/>
    </xf>
    <xf numFmtId="0" fontId="8" fillId="0" borderId="15" xfId="52" applyFont="1" applyFill="1" applyBorder="1" applyAlignment="1">
      <alignment horizontal="center" vertical="top" wrapText="1"/>
      <protection/>
    </xf>
    <xf numFmtId="0" fontId="8" fillId="0" borderId="16" xfId="52" applyFont="1" applyFill="1" applyBorder="1" applyAlignment="1">
      <alignment horizontal="center" vertical="top" wrapText="1"/>
      <protection/>
    </xf>
    <xf numFmtId="4" fontId="10" fillId="0" borderId="13" xfId="52" applyNumberFormat="1" applyFont="1" applyFill="1" applyBorder="1" applyAlignment="1">
      <alignment horizontal="right" vertical="top" wrapText="1"/>
      <protection/>
    </xf>
    <xf numFmtId="4" fontId="11" fillId="0" borderId="13" xfId="52" applyNumberFormat="1" applyFont="1" applyFill="1" applyBorder="1" applyAlignment="1">
      <alignment vertical="top" wrapText="1"/>
      <protection/>
    </xf>
    <xf numFmtId="4" fontId="3" fillId="0" borderId="0" xfId="52" applyNumberFormat="1" applyFill="1">
      <alignment/>
      <protection/>
    </xf>
    <xf numFmtId="4" fontId="13" fillId="0" borderId="16" xfId="52" applyNumberFormat="1" applyFont="1" applyFill="1" applyBorder="1" applyAlignment="1">
      <alignment horizontal="right" vertical="top" wrapText="1"/>
      <protection/>
    </xf>
    <xf numFmtId="0" fontId="15" fillId="0" borderId="16" xfId="52" applyFont="1" applyFill="1" applyBorder="1" applyAlignment="1">
      <alignment horizontal="center" vertical="top" wrapText="1"/>
      <protection/>
    </xf>
    <xf numFmtId="0" fontId="10" fillId="0" borderId="16" xfId="52" applyFont="1" applyFill="1" applyBorder="1" applyAlignment="1">
      <alignment horizontal="center" vertical="top" wrapText="1"/>
      <protection/>
    </xf>
    <xf numFmtId="0" fontId="10" fillId="0" borderId="16" xfId="52" applyFont="1" applyFill="1" applyBorder="1" applyAlignment="1">
      <alignment horizontal="right" vertical="top" wrapText="1"/>
      <protection/>
    </xf>
    <xf numFmtId="0" fontId="8" fillId="33" borderId="15" xfId="52" applyFont="1" applyFill="1" applyBorder="1" applyAlignment="1">
      <alignment horizontal="center" vertical="top" wrapText="1"/>
      <protection/>
    </xf>
    <xf numFmtId="2" fontId="10" fillId="0" borderId="16" xfId="52" applyNumberFormat="1" applyFont="1" applyFill="1" applyBorder="1" applyAlignment="1">
      <alignment horizontal="right" vertical="top" wrapText="1"/>
      <protection/>
    </xf>
    <xf numFmtId="0" fontId="5" fillId="0" borderId="16" xfId="52" applyFont="1" applyFill="1" applyBorder="1" applyAlignment="1">
      <alignment horizontal="center" vertical="top" wrapText="1"/>
      <protection/>
    </xf>
    <xf numFmtId="0" fontId="3" fillId="0" borderId="0" xfId="52" applyFont="1" applyFill="1">
      <alignment/>
      <protection/>
    </xf>
    <xf numFmtId="0" fontId="5" fillId="0" borderId="11" xfId="52" applyFont="1" applyFill="1" applyBorder="1" applyAlignment="1">
      <alignment horizontal="center" wrapText="1"/>
      <protection/>
    </xf>
    <xf numFmtId="0" fontId="10" fillId="0" borderId="10" xfId="52" applyFont="1" applyFill="1" applyBorder="1" applyAlignment="1">
      <alignment horizontal="center" vertical="top" wrapText="1"/>
      <protection/>
    </xf>
    <xf numFmtId="0" fontId="16" fillId="0" borderId="0" xfId="52" applyFont="1" applyFill="1">
      <alignment/>
      <protection/>
    </xf>
    <xf numFmtId="4" fontId="17" fillId="0" borderId="0" xfId="52" applyNumberFormat="1" applyFont="1" applyFill="1">
      <alignment/>
      <protection/>
    </xf>
    <xf numFmtId="0" fontId="10" fillId="0" borderId="0" xfId="52" applyFont="1" applyFill="1">
      <alignment/>
      <protection/>
    </xf>
    <xf numFmtId="0" fontId="18" fillId="0" borderId="0" xfId="52" applyFont="1" applyFill="1">
      <alignment/>
      <protection/>
    </xf>
    <xf numFmtId="0" fontId="13" fillId="0" borderId="0" xfId="52" applyFont="1" applyFill="1">
      <alignment/>
      <protection/>
    </xf>
    <xf numFmtId="4" fontId="10" fillId="0" borderId="0" xfId="52" applyNumberFormat="1" applyFont="1" applyFill="1">
      <alignment/>
      <protection/>
    </xf>
    <xf numFmtId="0" fontId="5" fillId="0" borderId="12" xfId="52" applyFont="1" applyFill="1" applyBorder="1" applyAlignment="1">
      <alignment horizontal="center" vertical="top" wrapText="1"/>
      <protection/>
    </xf>
    <xf numFmtId="0" fontId="13" fillId="0" borderId="17" xfId="52" applyFont="1" applyFill="1" applyBorder="1" applyAlignment="1">
      <alignment horizontal="center" vertical="center" wrapText="1"/>
      <protection/>
    </xf>
    <xf numFmtId="0" fontId="14" fillId="0" borderId="15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top" wrapText="1"/>
      <protection/>
    </xf>
    <xf numFmtId="4" fontId="10" fillId="0" borderId="10" xfId="52" applyNumberFormat="1" applyFont="1" applyFill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/>
      <protection/>
    </xf>
    <xf numFmtId="0" fontId="7" fillId="0" borderId="19" xfId="52" applyFont="1" applyFill="1" applyBorder="1" applyAlignment="1">
      <alignment horizontal="center"/>
      <protection/>
    </xf>
    <xf numFmtId="0" fontId="8" fillId="0" borderId="11" xfId="52" applyFont="1" applyFill="1" applyBorder="1" applyAlignment="1">
      <alignment horizontal="center" vertical="top" wrapText="1"/>
      <protection/>
    </xf>
    <xf numFmtId="0" fontId="8" fillId="0" borderId="12" xfId="52" applyFont="1" applyFill="1" applyBorder="1" applyAlignment="1">
      <alignment horizontal="center" vertical="top" wrapText="1"/>
      <protection/>
    </xf>
    <xf numFmtId="0" fontId="8" fillId="0" borderId="20" xfId="52" applyFont="1" applyFill="1" applyBorder="1" applyAlignment="1">
      <alignment horizontal="center" vertical="top" wrapText="1"/>
      <protection/>
    </xf>
    <xf numFmtId="0" fontId="10" fillId="0" borderId="17" xfId="52" applyFont="1" applyFill="1" applyBorder="1" applyAlignment="1">
      <alignment horizontal="center" vertical="center" wrapText="1"/>
      <protection/>
    </xf>
    <xf numFmtId="0" fontId="10" fillId="0" borderId="21" xfId="52" applyFont="1" applyFill="1" applyBorder="1" applyAlignment="1">
      <alignment horizontal="center" vertical="center" wrapText="1"/>
      <protection/>
    </xf>
    <xf numFmtId="0" fontId="10" fillId="0" borderId="15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C25">
      <selection activeCell="I45" sqref="I45"/>
    </sheetView>
  </sheetViews>
  <sheetFormatPr defaultColWidth="9.140625" defaultRowHeight="15"/>
  <cols>
    <col min="1" max="1" width="3.421875" style="0" hidden="1" customWidth="1"/>
    <col min="2" max="2" width="9.140625" style="0" hidden="1" customWidth="1"/>
    <col min="3" max="3" width="28.140625" style="0" customWidth="1"/>
    <col min="4" max="4" width="12.7109375" style="0" customWidth="1"/>
    <col min="5" max="5" width="11.8515625" style="0" customWidth="1"/>
    <col min="6" max="6" width="13.28125" style="0" customWidth="1"/>
    <col min="7" max="7" width="11.8515625" style="0" customWidth="1"/>
    <col min="8" max="8" width="13.00390625" style="0" customWidth="1"/>
    <col min="9" max="9" width="24.140625" style="0" customWidth="1"/>
    <col min="10" max="10" width="10.140625" style="0" hidden="1" customWidth="1"/>
    <col min="11" max="11" width="9.57421875" style="0" hidden="1" customWidth="1"/>
  </cols>
  <sheetData>
    <row r="1" spans="3:9" ht="12.75" customHeight="1" hidden="1">
      <c r="C1" s="10"/>
      <c r="D1" s="10"/>
      <c r="E1" s="10"/>
      <c r="F1" s="10"/>
      <c r="G1" s="10"/>
      <c r="H1" s="10"/>
      <c r="I1" s="10"/>
    </row>
    <row r="2" spans="3:9" ht="13.5" customHeight="1" hidden="1" thickBot="1">
      <c r="C2" s="10"/>
      <c r="D2" s="10"/>
      <c r="E2" s="10" t="s">
        <v>23</v>
      </c>
      <c r="F2" s="10"/>
      <c r="G2" s="10"/>
      <c r="H2" s="10"/>
      <c r="I2" s="10"/>
    </row>
    <row r="3" spans="3:9" ht="13.5" customHeight="1" hidden="1" thickBot="1">
      <c r="C3" s="12"/>
      <c r="D3" s="13"/>
      <c r="E3" s="14"/>
      <c r="F3" s="14"/>
      <c r="G3" s="14"/>
      <c r="H3" s="14"/>
      <c r="I3" s="15"/>
    </row>
    <row r="4" spans="3:9" ht="12.75" customHeight="1" hidden="1">
      <c r="C4" s="16"/>
      <c r="D4" s="16"/>
      <c r="E4" s="17"/>
      <c r="F4" s="17"/>
      <c r="G4" s="17"/>
      <c r="H4" s="17"/>
      <c r="I4" s="17"/>
    </row>
    <row r="5" spans="3:9" ht="12.75" customHeight="1">
      <c r="C5" s="16"/>
      <c r="D5" s="16"/>
      <c r="E5" s="17"/>
      <c r="F5" s="17"/>
      <c r="G5" s="17"/>
      <c r="H5" s="17"/>
      <c r="I5" s="17"/>
    </row>
    <row r="6" spans="3:9" ht="12.75" customHeight="1">
      <c r="C6" s="16"/>
      <c r="D6" s="16"/>
      <c r="E6" s="17"/>
      <c r="F6" s="17"/>
      <c r="G6" s="17"/>
      <c r="H6" s="17"/>
      <c r="I6" s="17"/>
    </row>
    <row r="7" spans="3:9" ht="12.75" customHeight="1">
      <c r="C7" s="16"/>
      <c r="D7" s="16"/>
      <c r="E7" s="17"/>
      <c r="F7" s="17"/>
      <c r="G7" s="17"/>
      <c r="H7" s="17"/>
      <c r="I7" s="17"/>
    </row>
    <row r="8" spans="3:9" ht="12.75" customHeight="1">
      <c r="C8" s="16"/>
      <c r="D8" s="16"/>
      <c r="E8" s="17"/>
      <c r="F8" s="17"/>
      <c r="G8" s="17"/>
      <c r="H8" s="17"/>
      <c r="I8" s="17"/>
    </row>
    <row r="9" spans="3:9" ht="12.75" customHeight="1">
      <c r="C9" s="16"/>
      <c r="D9" s="16"/>
      <c r="E9" s="17"/>
      <c r="F9" s="17"/>
      <c r="G9" s="17"/>
      <c r="H9" s="17"/>
      <c r="I9" s="17"/>
    </row>
    <row r="10" spans="3:9" ht="12.75" customHeight="1">
      <c r="C10" s="16"/>
      <c r="D10" s="16"/>
      <c r="E10" s="17"/>
      <c r="F10" s="17"/>
      <c r="G10" s="17"/>
      <c r="H10" s="17"/>
      <c r="I10" s="17"/>
    </row>
    <row r="11" spans="3:9" ht="12.75" customHeight="1">
      <c r="C11" s="16"/>
      <c r="D11" s="16"/>
      <c r="E11" s="17"/>
      <c r="F11" s="17"/>
      <c r="G11" s="17"/>
      <c r="H11" s="17"/>
      <c r="I11" s="17"/>
    </row>
    <row r="12" spans="3:9" ht="12.75" customHeight="1">
      <c r="C12" s="16"/>
      <c r="D12" s="16"/>
      <c r="E12" s="17"/>
      <c r="F12" s="17"/>
      <c r="G12" s="17"/>
      <c r="H12" s="17"/>
      <c r="I12" s="17"/>
    </row>
    <row r="13" spans="3:9" ht="12.75" customHeight="1">
      <c r="C13" s="16"/>
      <c r="D13" s="16"/>
      <c r="E13" s="17"/>
      <c r="F13" s="17"/>
      <c r="G13" s="17"/>
      <c r="H13" s="17"/>
      <c r="I13" s="17"/>
    </row>
    <row r="14" spans="3:9" ht="12.75" customHeight="1">
      <c r="C14" s="16"/>
      <c r="D14" s="16"/>
      <c r="E14" s="17"/>
      <c r="F14" s="17"/>
      <c r="G14" s="17"/>
      <c r="H14" s="17"/>
      <c r="I14" s="17"/>
    </row>
    <row r="15" spans="3:9" ht="12.75" customHeight="1">
      <c r="C15" s="16"/>
      <c r="D15" s="16"/>
      <c r="E15" s="17"/>
      <c r="F15" s="17"/>
      <c r="G15" s="17"/>
      <c r="H15" s="17"/>
      <c r="I15" s="17"/>
    </row>
    <row r="16" spans="3:9" ht="12.75" customHeight="1">
      <c r="C16" s="16"/>
      <c r="D16" s="16"/>
      <c r="E16" s="17"/>
      <c r="F16" s="17"/>
      <c r="G16" s="17"/>
      <c r="H16" s="17"/>
      <c r="I16" s="17"/>
    </row>
    <row r="17" spans="3:11" ht="12.75" customHeight="1">
      <c r="C17" s="16"/>
      <c r="D17" s="16"/>
      <c r="E17" s="17"/>
      <c r="F17" s="17"/>
      <c r="G17" s="17"/>
      <c r="H17" s="17"/>
      <c r="I17" s="17"/>
      <c r="J17" s="11"/>
      <c r="K17" s="11"/>
    </row>
    <row r="18" spans="3:11" ht="12.75" customHeight="1">
      <c r="C18" s="16"/>
      <c r="D18" s="16"/>
      <c r="E18" s="17"/>
      <c r="F18" s="17"/>
      <c r="G18" s="17"/>
      <c r="H18" s="17"/>
      <c r="I18" s="17"/>
      <c r="J18" s="11"/>
      <c r="K18" s="11"/>
    </row>
    <row r="19" spans="3:11" ht="15">
      <c r="C19" s="55" t="s">
        <v>24</v>
      </c>
      <c r="D19" s="55"/>
      <c r="E19" s="55"/>
      <c r="F19" s="55"/>
      <c r="G19" s="55"/>
      <c r="H19" s="55"/>
      <c r="I19" s="55"/>
      <c r="J19" s="11"/>
      <c r="K19" s="11"/>
    </row>
    <row r="20" spans="3:11" ht="15">
      <c r="C20" s="56" t="s">
        <v>25</v>
      </c>
      <c r="D20" s="56"/>
      <c r="E20" s="56"/>
      <c r="F20" s="56"/>
      <c r="G20" s="56"/>
      <c r="H20" s="56"/>
      <c r="I20" s="56"/>
      <c r="J20" s="11"/>
      <c r="K20" s="11"/>
    </row>
    <row r="21" spans="3:11" ht="15">
      <c r="C21" s="56" t="s">
        <v>26</v>
      </c>
      <c r="D21" s="56"/>
      <c r="E21" s="56"/>
      <c r="F21" s="56"/>
      <c r="G21" s="56"/>
      <c r="H21" s="56"/>
      <c r="I21" s="56"/>
      <c r="J21" s="11"/>
      <c r="K21" s="11"/>
    </row>
    <row r="22" spans="3:11" ht="6" customHeight="1" thickBot="1">
      <c r="C22" s="57"/>
      <c r="D22" s="57"/>
      <c r="E22" s="57"/>
      <c r="F22" s="57"/>
      <c r="G22" s="57"/>
      <c r="H22" s="57"/>
      <c r="I22" s="57"/>
      <c r="J22" s="11"/>
      <c r="K22" s="11"/>
    </row>
    <row r="23" spans="3:11" ht="57.75" customHeight="1" thickBot="1">
      <c r="C23" s="18" t="s">
        <v>27</v>
      </c>
      <c r="D23" s="19" t="s">
        <v>28</v>
      </c>
      <c r="E23" s="20" t="s">
        <v>29</v>
      </c>
      <c r="F23" s="20" t="s">
        <v>30</v>
      </c>
      <c r="G23" s="20" t="s">
        <v>31</v>
      </c>
      <c r="H23" s="20" t="s">
        <v>32</v>
      </c>
      <c r="I23" s="19" t="s">
        <v>33</v>
      </c>
      <c r="J23" s="11"/>
      <c r="K23" s="11"/>
    </row>
    <row r="24" spans="3:11" ht="13.5" customHeight="1" thickBot="1">
      <c r="C24" s="58" t="s">
        <v>34</v>
      </c>
      <c r="D24" s="59"/>
      <c r="E24" s="59"/>
      <c r="F24" s="59"/>
      <c r="G24" s="59"/>
      <c r="H24" s="59"/>
      <c r="I24" s="60"/>
      <c r="J24" s="11"/>
      <c r="K24" s="11"/>
    </row>
    <row r="25" spans="3:11" ht="13.5" customHeight="1" thickBot="1">
      <c r="C25" s="21" t="s">
        <v>35</v>
      </c>
      <c r="D25" s="22">
        <v>48809.03000000001</v>
      </c>
      <c r="E25" s="23"/>
      <c r="F25" s="23">
        <v>2851.13</v>
      </c>
      <c r="G25" s="23"/>
      <c r="H25" s="23">
        <f>+D25+E25-F25</f>
        <v>45957.900000000016</v>
      </c>
      <c r="I25" s="61" t="s">
        <v>36</v>
      </c>
      <c r="J25" s="11"/>
      <c r="K25" s="24">
        <f>57504.82+38187.21+5392.37+259412.56</f>
        <v>360496.95999999996</v>
      </c>
    </row>
    <row r="26" spans="3:11" ht="13.5" customHeight="1" thickBot="1">
      <c r="C26" s="21" t="s">
        <v>37</v>
      </c>
      <c r="D26" s="22">
        <v>63669.539999999986</v>
      </c>
      <c r="E26" s="25"/>
      <c r="F26" s="25">
        <f>1016.4+5864.19+79.77</f>
        <v>6960.36</v>
      </c>
      <c r="G26" s="23"/>
      <c r="H26" s="23">
        <f>+D26+E26-F26</f>
        <v>56709.179999999986</v>
      </c>
      <c r="I26" s="62"/>
      <c r="J26" s="11"/>
      <c r="K26" s="24">
        <f>13905.95+99062.9-4923.19+8317.41+2594.68</f>
        <v>118957.74999999999</v>
      </c>
    </row>
    <row r="27" spans="3:11" ht="13.5" customHeight="1" thickBot="1">
      <c r="C27" s="21" t="s">
        <v>38</v>
      </c>
      <c r="D27" s="22">
        <v>7695.5000000000055</v>
      </c>
      <c r="E27" s="25"/>
      <c r="F27" s="25">
        <v>254.93</v>
      </c>
      <c r="G27" s="23"/>
      <c r="H27" s="23">
        <f>+D27+E27-F27</f>
        <v>7440.570000000005</v>
      </c>
      <c r="I27" s="62"/>
      <c r="J27" s="11"/>
      <c r="K27" s="11">
        <f>1252.33+54260.8-1649.24+15852.12</f>
        <v>69716.01000000001</v>
      </c>
    </row>
    <row r="28" spans="3:11" ht="13.5" customHeight="1" thickBot="1">
      <c r="C28" s="21" t="s">
        <v>39</v>
      </c>
      <c r="D28" s="22">
        <v>5237.590000000004</v>
      </c>
      <c r="E28" s="25"/>
      <c r="F28" s="25">
        <v>158.47</v>
      </c>
      <c r="G28" s="23"/>
      <c r="H28" s="23">
        <f>+D28+E28-F28</f>
        <v>5079.1200000000035</v>
      </c>
      <c r="I28" s="62"/>
      <c r="J28" s="11"/>
      <c r="K28" s="11">
        <f>321.26+15207.53-591.17+1994.76+19861.22-488.96+5536.53</f>
        <v>41841.170000000006</v>
      </c>
    </row>
    <row r="29" spans="3:11" ht="13.5" customHeight="1" hidden="1" thickBot="1">
      <c r="C29" s="21" t="s">
        <v>40</v>
      </c>
      <c r="D29" s="22"/>
      <c r="E29" s="25"/>
      <c r="F29" s="25"/>
      <c r="G29" s="23"/>
      <c r="H29" s="23">
        <f>+D29+E29-F29</f>
        <v>0</v>
      </c>
      <c r="I29" s="63"/>
      <c r="J29" s="11"/>
      <c r="K29" s="11">
        <f>849.89+1961.98+968.48+88.51+42.62+5.47</f>
        <v>3916.95</v>
      </c>
    </row>
    <row r="30" spans="3:11" ht="13.5" customHeight="1" thickBot="1">
      <c r="C30" s="21" t="s">
        <v>41</v>
      </c>
      <c r="D30" s="26">
        <f>SUM(D25:D29)</f>
        <v>125411.66</v>
      </c>
      <c r="E30" s="27">
        <f>SUM(E25:E29)</f>
        <v>0</v>
      </c>
      <c r="F30" s="27">
        <f>SUM(F25:F29)</f>
        <v>10224.89</v>
      </c>
      <c r="G30" s="27">
        <f>SUM(G25:G29)</f>
        <v>0</v>
      </c>
      <c r="H30" s="27">
        <f>SUM(H25:H29)</f>
        <v>115186.77000000002</v>
      </c>
      <c r="I30" s="28"/>
      <c r="J30" s="11"/>
      <c r="K30" s="11"/>
    </row>
    <row r="31" spans="3:11" ht="13.5" customHeight="1" thickBot="1">
      <c r="C31" s="50" t="s">
        <v>42</v>
      </c>
      <c r="D31" s="50"/>
      <c r="E31" s="50"/>
      <c r="F31" s="50"/>
      <c r="G31" s="50"/>
      <c r="H31" s="50"/>
      <c r="I31" s="50"/>
      <c r="J31" s="11"/>
      <c r="K31" s="11"/>
    </row>
    <row r="32" spans="3:11" ht="53.25" customHeight="1" thickBot="1">
      <c r="C32" s="29" t="s">
        <v>27</v>
      </c>
      <c r="D32" s="19" t="s">
        <v>28</v>
      </c>
      <c r="E32" s="20" t="s">
        <v>29</v>
      </c>
      <c r="F32" s="20" t="s">
        <v>30</v>
      </c>
      <c r="G32" s="20" t="s">
        <v>31</v>
      </c>
      <c r="H32" s="20" t="s">
        <v>32</v>
      </c>
      <c r="I32" s="30" t="s">
        <v>43</v>
      </c>
      <c r="J32" s="11"/>
      <c r="K32" s="11"/>
    </row>
    <row r="33" spans="3:11" ht="24.75" customHeight="1" thickBot="1">
      <c r="C33" s="18" t="s">
        <v>44</v>
      </c>
      <c r="D33" s="31">
        <v>235912.03999999992</v>
      </c>
      <c r="E33" s="32">
        <v>849777.84</v>
      </c>
      <c r="F33" s="32">
        <v>826531.19</v>
      </c>
      <c r="G33" s="32">
        <f>+E33</f>
        <v>849777.84</v>
      </c>
      <c r="H33" s="32">
        <f>+D33+E33-F33</f>
        <v>259158.68999999994</v>
      </c>
      <c r="I33" s="51" t="s">
        <v>45</v>
      </c>
      <c r="J33" s="33">
        <f>3.04+59.93+122781.79-838.24-D33</f>
        <v>-113905.51999999993</v>
      </c>
      <c r="K33" s="33">
        <f>153341.1+1821.68+525.28-H33</f>
        <v>-103470.62999999995</v>
      </c>
    </row>
    <row r="34" spans="3:11" ht="14.25" customHeight="1" thickBot="1">
      <c r="C34" s="21" t="s">
        <v>46</v>
      </c>
      <c r="D34" s="22">
        <v>58342.80000000002</v>
      </c>
      <c r="E34" s="23">
        <v>188606.16</v>
      </c>
      <c r="F34" s="23">
        <v>183378.17</v>
      </c>
      <c r="G34" s="32">
        <v>14588.92</v>
      </c>
      <c r="H34" s="32">
        <f aca="true" t="shared" si="0" ref="H34:H44">+D34+E34-F34</f>
        <v>63570.79000000001</v>
      </c>
      <c r="I34" s="52"/>
      <c r="J34" s="11"/>
      <c r="K34" s="11"/>
    </row>
    <row r="35" spans="3:11" ht="13.5" customHeight="1" thickBot="1">
      <c r="C35" s="29" t="s">
        <v>47</v>
      </c>
      <c r="D35" s="34">
        <v>1.000444171950221E-11</v>
      </c>
      <c r="E35" s="23"/>
      <c r="F35" s="23"/>
      <c r="G35" s="32"/>
      <c r="H35" s="32">
        <f t="shared" si="0"/>
        <v>1.000444171950221E-11</v>
      </c>
      <c r="I35" s="35"/>
      <c r="J35" s="11"/>
      <c r="K35" s="11"/>
    </row>
    <row r="36" spans="3:11" ht="12.75" customHeight="1" hidden="1" thickBot="1">
      <c r="C36" s="21" t="s">
        <v>48</v>
      </c>
      <c r="D36" s="22">
        <v>0</v>
      </c>
      <c r="E36" s="23"/>
      <c r="F36" s="23"/>
      <c r="G36" s="32"/>
      <c r="H36" s="32">
        <f t="shared" si="0"/>
        <v>0</v>
      </c>
      <c r="I36" s="35" t="s">
        <v>49</v>
      </c>
      <c r="J36" s="11"/>
      <c r="K36" s="11"/>
    </row>
    <row r="37" spans="3:11" ht="27.75" customHeight="1" thickBot="1">
      <c r="C37" s="21" t="s">
        <v>50</v>
      </c>
      <c r="D37" s="22">
        <v>10139.669999999998</v>
      </c>
      <c r="E37" s="23"/>
      <c r="F37" s="23">
        <v>743.62</v>
      </c>
      <c r="G37" s="32"/>
      <c r="H37" s="32">
        <f t="shared" si="0"/>
        <v>9396.049999999997</v>
      </c>
      <c r="I37" s="36" t="s">
        <v>51</v>
      </c>
      <c r="J37" s="11">
        <f>14828.97-1124.64+13262.08</f>
        <v>26966.41</v>
      </c>
      <c r="K37" s="11">
        <f>16477.36+6854.35+11489.17</f>
        <v>34820.88</v>
      </c>
    </row>
    <row r="38" spans="3:11" ht="25.5" customHeight="1" thickBot="1">
      <c r="C38" s="21" t="s">
        <v>52</v>
      </c>
      <c r="D38" s="22">
        <v>3390.7000000000025</v>
      </c>
      <c r="E38" s="25">
        <v>10598.4</v>
      </c>
      <c r="F38" s="25">
        <v>10309.58</v>
      </c>
      <c r="G38" s="32"/>
      <c r="H38" s="32">
        <f t="shared" si="0"/>
        <v>3679.5200000000023</v>
      </c>
      <c r="I38" s="36" t="s">
        <v>53</v>
      </c>
      <c r="J38" s="11"/>
      <c r="K38" s="11"/>
    </row>
    <row r="39" spans="3:11" ht="13.5" customHeight="1" thickBot="1">
      <c r="C39" s="29" t="s">
        <v>54</v>
      </c>
      <c r="D39" s="22">
        <v>17825.7</v>
      </c>
      <c r="E39" s="25"/>
      <c r="F39" s="25">
        <v>2004.11</v>
      </c>
      <c r="G39" s="32"/>
      <c r="H39" s="32">
        <f t="shared" si="0"/>
        <v>15821.59</v>
      </c>
      <c r="I39" s="35"/>
      <c r="J39" s="11"/>
      <c r="K39" s="11"/>
    </row>
    <row r="40" spans="3:11" ht="13.5" customHeight="1" thickBot="1">
      <c r="C40" s="21" t="s">
        <v>55</v>
      </c>
      <c r="D40" s="37">
        <v>23370.119999999995</v>
      </c>
      <c r="E40" s="25">
        <v>73746.24</v>
      </c>
      <c r="F40" s="25">
        <v>71730.68</v>
      </c>
      <c r="G40" s="32">
        <v>43931.28</v>
      </c>
      <c r="H40" s="32">
        <f t="shared" si="0"/>
        <v>25385.680000000008</v>
      </c>
      <c r="I40" s="36" t="s">
        <v>56</v>
      </c>
      <c r="J40" s="11"/>
      <c r="K40" s="11"/>
    </row>
    <row r="41" spans="3:11" ht="13.5" customHeight="1" thickBot="1">
      <c r="C41" s="38" t="s">
        <v>57</v>
      </c>
      <c r="D41" s="37">
        <v>7644.190000000006</v>
      </c>
      <c r="E41" s="25">
        <f>12865.78+809.22</f>
        <v>13675</v>
      </c>
      <c r="F41" s="25">
        <f>13639.79+1951.92</f>
        <v>15591.710000000001</v>
      </c>
      <c r="G41" s="32">
        <f>+E41</f>
        <v>13675</v>
      </c>
      <c r="H41" s="32">
        <f t="shared" si="0"/>
        <v>5727.480000000005</v>
      </c>
      <c r="I41" s="36" t="s">
        <v>58</v>
      </c>
      <c r="J41" s="11"/>
      <c r="K41" s="11"/>
    </row>
    <row r="42" spans="3:11" ht="13.5" customHeight="1" thickBot="1">
      <c r="C42" s="21" t="s">
        <v>59</v>
      </c>
      <c r="D42" s="39">
        <v>1857.7</v>
      </c>
      <c r="E42" s="25"/>
      <c r="F42" s="25">
        <f>40.48+15.55+63.17</f>
        <v>119.2</v>
      </c>
      <c r="G42" s="32"/>
      <c r="H42" s="32">
        <f t="shared" si="0"/>
        <v>1738.5</v>
      </c>
      <c r="I42" s="36"/>
      <c r="J42" s="11"/>
      <c r="K42" s="11"/>
    </row>
    <row r="43" spans="3:11" ht="13.5" customHeight="1" thickBot="1">
      <c r="C43" s="29" t="s">
        <v>60</v>
      </c>
      <c r="D43" s="37">
        <v>25767.639999999996</v>
      </c>
      <c r="E43" s="25"/>
      <c r="F43" s="25">
        <f>2697.98+654.67</f>
        <v>3352.65</v>
      </c>
      <c r="G43" s="32"/>
      <c r="H43" s="32">
        <f t="shared" si="0"/>
        <v>22414.989999999994</v>
      </c>
      <c r="I43" s="36"/>
      <c r="J43" s="11">
        <f>2221.64+1100.12</f>
        <v>3321.7599999999998</v>
      </c>
      <c r="K43" s="11">
        <f>6129.17+1541.59</f>
        <v>7670.76</v>
      </c>
    </row>
    <row r="44" spans="3:11" ht="13.5" customHeight="1" hidden="1" thickBot="1">
      <c r="C44" s="21" t="s">
        <v>61</v>
      </c>
      <c r="D44" s="22">
        <v>0</v>
      </c>
      <c r="E44" s="25"/>
      <c r="F44" s="25"/>
      <c r="G44" s="32"/>
      <c r="H44" s="32">
        <f t="shared" si="0"/>
        <v>0</v>
      </c>
      <c r="I44" s="36"/>
      <c r="J44" s="11"/>
      <c r="K44" s="11"/>
    </row>
    <row r="45" spans="3:9" s="41" customFormat="1" ht="13.5" customHeight="1" thickBot="1">
      <c r="C45" s="21" t="s">
        <v>41</v>
      </c>
      <c r="D45" s="26">
        <f>SUM(D33:D44)</f>
        <v>384250.56</v>
      </c>
      <c r="E45" s="27">
        <f>SUM(E33:E44)</f>
        <v>1136403.64</v>
      </c>
      <c r="F45" s="27">
        <f>SUM(F33:F44)</f>
        <v>1113760.9099999997</v>
      </c>
      <c r="G45" s="27">
        <f>SUM(G33:G44)</f>
        <v>921973.04</v>
      </c>
      <c r="H45" s="27">
        <f>SUM(H33:H44)</f>
        <v>406893.29</v>
      </c>
      <c r="I45" s="40"/>
    </row>
    <row r="46" spans="3:11" ht="13.5" customHeight="1" thickBot="1">
      <c r="C46" s="53" t="s">
        <v>62</v>
      </c>
      <c r="D46" s="53"/>
      <c r="E46" s="53"/>
      <c r="F46" s="53"/>
      <c r="G46" s="53"/>
      <c r="H46" s="53"/>
      <c r="I46" s="53"/>
      <c r="J46" s="11"/>
      <c r="K46" s="11"/>
    </row>
    <row r="47" spans="3:11" ht="58.5" customHeight="1" thickBot="1">
      <c r="C47" s="42" t="s">
        <v>63</v>
      </c>
      <c r="D47" s="54" t="s">
        <v>64</v>
      </c>
      <c r="E47" s="54"/>
      <c r="F47" s="54"/>
      <c r="G47" s="54"/>
      <c r="H47" s="54"/>
      <c r="I47" s="43" t="s">
        <v>65</v>
      </c>
      <c r="J47" s="11"/>
      <c r="K47" s="11"/>
    </row>
    <row r="48" spans="3:11" ht="21.75" customHeight="1">
      <c r="C48" s="44" t="s">
        <v>66</v>
      </c>
      <c r="D48" s="44"/>
      <c r="E48" s="44"/>
      <c r="F48" s="44"/>
      <c r="G48" s="44"/>
      <c r="H48" s="45">
        <f>+H30+H45</f>
        <v>522080.06</v>
      </c>
      <c r="I48" s="46"/>
      <c r="J48" s="11"/>
      <c r="K48" s="11"/>
    </row>
    <row r="49" spans="3:8" ht="15">
      <c r="C49" s="47" t="s">
        <v>67</v>
      </c>
      <c r="D49" s="47"/>
      <c r="E49" s="46"/>
      <c r="F49" s="46"/>
      <c r="G49" s="46"/>
      <c r="H49" s="46"/>
    </row>
    <row r="50" spans="3:8" ht="12.75" customHeight="1" hidden="1">
      <c r="C50" s="48" t="s">
        <v>68</v>
      </c>
      <c r="D50" s="46"/>
      <c r="E50" s="46"/>
      <c r="F50" s="46"/>
      <c r="G50" s="46"/>
      <c r="H50" s="46"/>
    </row>
    <row r="51" spans="3:8" ht="12.75" customHeight="1">
      <c r="C51" s="46"/>
      <c r="D51" s="46"/>
      <c r="E51" s="46"/>
      <c r="F51" s="46"/>
      <c r="G51" s="46"/>
      <c r="H51" s="46"/>
    </row>
    <row r="52" spans="3:8" ht="15" hidden="1">
      <c r="C52" s="46"/>
      <c r="D52" s="49">
        <f>+D33+D34+D35+D38</f>
        <v>297645.54</v>
      </c>
      <c r="E52" s="49">
        <f>+E33+E34+E35+E38</f>
        <v>1048982.4</v>
      </c>
      <c r="F52" s="49">
        <f>+F33+F34+F35+F38</f>
        <v>1020218.94</v>
      </c>
      <c r="G52" s="49">
        <f>+G33+G34+G35+G38</f>
        <v>864366.76</v>
      </c>
      <c r="H52" s="49">
        <f>+H33+H34+H35+H38</f>
        <v>326409</v>
      </c>
    </row>
    <row r="53" spans="3:8" ht="15" hidden="1">
      <c r="C53" s="46"/>
      <c r="D53" s="49"/>
      <c r="E53" s="46"/>
      <c r="F53" s="46"/>
      <c r="G53" s="46"/>
      <c r="H53" s="46">
        <f>44363.81+16881.11+2434.02+22827+11255.68+40076.28+3245.72+190950.9+36223.05+5257.45+1621.59</f>
        <v>375136.61000000004</v>
      </c>
    </row>
    <row r="54" spans="4:8" ht="15">
      <c r="D54" s="49"/>
      <c r="E54" s="49">
        <f>+E45+E30+33150</f>
        <v>1169553.64</v>
      </c>
      <c r="F54" s="46"/>
      <c r="G54" s="49">
        <f>+G45+G30</f>
        <v>921973.04</v>
      </c>
      <c r="H54" s="49"/>
    </row>
    <row r="55" spans="3:8" ht="15">
      <c r="C55" s="46"/>
      <c r="D55" s="46"/>
      <c r="E55" s="46"/>
      <c r="F55" s="46"/>
      <c r="G55" s="46"/>
      <c r="H55" s="46"/>
    </row>
    <row r="56" spans="3:8" ht="15" hidden="1">
      <c r="C56" s="46"/>
      <c r="D56" s="46">
        <f>266048.02+213923.9</f>
        <v>479971.92000000004</v>
      </c>
      <c r="E56" s="46"/>
      <c r="F56" s="46"/>
      <c r="G56" s="46"/>
      <c r="H56" s="46"/>
    </row>
    <row r="57" spans="4:8" ht="15" hidden="1">
      <c r="D57" s="46">
        <v>1026592.63</v>
      </c>
      <c r="E57" s="46"/>
      <c r="F57" s="46"/>
      <c r="G57" s="46"/>
      <c r="H57" s="46"/>
    </row>
    <row r="58" spans="3:8" ht="15" hidden="1">
      <c r="C58" s="46"/>
      <c r="D58" s="49">
        <f>+D57-D45-D30</f>
        <v>516930.41000000003</v>
      </c>
      <c r="E58" s="46"/>
      <c r="F58" s="46"/>
      <c r="G58" s="46"/>
      <c r="H58" s="46"/>
    </row>
    <row r="59" spans="3:8" ht="15">
      <c r="C59" s="46"/>
      <c r="D59" s="46"/>
      <c r="E59" s="46"/>
      <c r="F59" s="46"/>
      <c r="G59" s="46"/>
      <c r="H59" s="46"/>
    </row>
  </sheetData>
  <sheetProtection/>
  <mergeCells count="10">
    <mergeCell ref="C31:I31"/>
    <mergeCell ref="I33:I34"/>
    <mergeCell ref="C46:I46"/>
    <mergeCell ref="D47:H47"/>
    <mergeCell ref="C19:I19"/>
    <mergeCell ref="C20:I20"/>
    <mergeCell ref="C21:I21"/>
    <mergeCell ref="C22:I22"/>
    <mergeCell ref="C24:I24"/>
    <mergeCell ref="I25:I29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8"/>
  <sheetViews>
    <sheetView tabSelected="1" zoomScaleSheetLayoutView="120" zoomScalePageLayoutView="0" workbookViewId="0" topLeftCell="A16">
      <selection activeCell="I26" sqref="I26"/>
    </sheetView>
  </sheetViews>
  <sheetFormatPr defaultColWidth="9.140625" defaultRowHeight="15"/>
  <cols>
    <col min="1" max="1" width="4.57421875" style="0" customWidth="1"/>
    <col min="2" max="2" width="12.421875" style="0" customWidth="1"/>
    <col min="3" max="3" width="13.421875" style="0" hidden="1" customWidth="1"/>
    <col min="4" max="4" width="12.140625" style="0" customWidth="1"/>
    <col min="5" max="5" width="13.57421875" style="0" customWidth="1"/>
    <col min="6" max="6" width="13.421875" style="0" customWidth="1"/>
    <col min="7" max="7" width="14.421875" style="0" customWidth="1"/>
    <col min="8" max="8" width="15.140625" style="0" customWidth="1"/>
    <col min="9" max="9" width="14.421875" style="0" customWidth="1"/>
  </cols>
  <sheetData>
    <row r="13" spans="1:9" ht="15">
      <c r="A13" s="64" t="s">
        <v>0</v>
      </c>
      <c r="B13" s="64"/>
      <c r="C13" s="64"/>
      <c r="D13" s="64"/>
      <c r="E13" s="64"/>
      <c r="F13" s="64"/>
      <c r="G13" s="64"/>
      <c r="H13" s="64"/>
      <c r="I13" s="64"/>
    </row>
    <row r="14" spans="1:9" ht="15">
      <c r="A14" s="64" t="s">
        <v>1</v>
      </c>
      <c r="B14" s="64"/>
      <c r="C14" s="64"/>
      <c r="D14" s="64"/>
      <c r="E14" s="64"/>
      <c r="F14" s="64"/>
      <c r="G14" s="64"/>
      <c r="H14" s="64"/>
      <c r="I14" s="64"/>
    </row>
    <row r="15" spans="1:9" ht="15">
      <c r="A15" s="64" t="s">
        <v>2</v>
      </c>
      <c r="B15" s="64"/>
      <c r="C15" s="64"/>
      <c r="D15" s="64"/>
      <c r="E15" s="64"/>
      <c r="F15" s="64"/>
      <c r="G15" s="64"/>
      <c r="H15" s="64"/>
      <c r="I15" s="64"/>
    </row>
    <row r="16" spans="1:9" ht="60">
      <c r="A16" s="1" t="s">
        <v>3</v>
      </c>
      <c r="B16" s="2" t="s">
        <v>4</v>
      </c>
      <c r="C16" s="2" t="s">
        <v>5</v>
      </c>
      <c r="D16" s="2" t="s">
        <v>6</v>
      </c>
      <c r="E16" s="2" t="s">
        <v>7</v>
      </c>
      <c r="F16" s="3" t="s">
        <v>8</v>
      </c>
      <c r="G16" s="3" t="s">
        <v>9</v>
      </c>
      <c r="H16" s="2" t="s">
        <v>10</v>
      </c>
      <c r="I16" s="1" t="s">
        <v>11</v>
      </c>
    </row>
    <row r="17" spans="1:9" ht="15">
      <c r="A17" s="4" t="s">
        <v>12</v>
      </c>
      <c r="B17" s="5">
        <v>-109.83484</v>
      </c>
      <c r="C17" s="6"/>
      <c r="D17" s="6">
        <v>188.60616</v>
      </c>
      <c r="E17" s="6">
        <v>183.37817</v>
      </c>
      <c r="F17" s="6">
        <v>33.15</v>
      </c>
      <c r="G17" s="7">
        <v>14.58892</v>
      </c>
      <c r="H17" s="6">
        <v>63.57079</v>
      </c>
      <c r="I17" s="8">
        <f>B17+D17+F17-G17</f>
        <v>97.33239999999998</v>
      </c>
    </row>
    <row r="19" ht="15">
      <c r="A19" t="s">
        <v>13</v>
      </c>
    </row>
    <row r="20" ht="15">
      <c r="A20" s="9" t="s">
        <v>14</v>
      </c>
    </row>
    <row r="21" ht="15">
      <c r="A21" s="9" t="s">
        <v>15</v>
      </c>
    </row>
    <row r="22" ht="15">
      <c r="A22" s="9" t="s">
        <v>16</v>
      </c>
    </row>
    <row r="23" ht="15">
      <c r="A23" s="9" t="s">
        <v>17</v>
      </c>
    </row>
    <row r="24" ht="15">
      <c r="A24" t="s">
        <v>18</v>
      </c>
    </row>
    <row r="25" ht="15">
      <c r="A25" t="s">
        <v>19</v>
      </c>
    </row>
    <row r="26" ht="15">
      <c r="A26" s="9" t="s">
        <v>20</v>
      </c>
    </row>
    <row r="27" ht="15">
      <c r="A27" s="9" t="s">
        <v>21</v>
      </c>
    </row>
    <row r="28" ht="15">
      <c r="A28" t="s">
        <v>22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УЮТ-СЕРВИС</dc:creator>
  <cp:keywords/>
  <dc:description/>
  <cp:lastModifiedBy>ООО УЮТ-СЕРВИС</cp:lastModifiedBy>
  <dcterms:created xsi:type="dcterms:W3CDTF">2023-03-03T19:36:27Z</dcterms:created>
  <dcterms:modified xsi:type="dcterms:W3CDTF">2023-03-04T13:04:33Z</dcterms:modified>
  <cp:category/>
  <cp:version/>
  <cp:contentType/>
  <cp:contentStatus/>
</cp:coreProperties>
</file>