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<sst xmlns="http://schemas.openxmlformats.org/spreadsheetml/2006/main" count="83" uniqueCount="75">
  <si>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</si>
  <si>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</si>
  <si>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</si>
  <si>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  по ул. Молодцова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</si>
  <si>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</si>
  <si>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</si>
  <si>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</si>
  <si>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</si>
  <si>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</si>
  <si>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</si>
  <si>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</si>
  <si>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</si>
  <si>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</si>
  <si>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</si>
  <si>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</si>
  <si>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</si>
  <si>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</si>
  <si>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</si>
  <si>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</si>
  <si>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</si>
  <si>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</si>
  <si>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</si>
  <si>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Н/2011-97 от 01.07.2011г.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</si>
  <si>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</si>
  <si>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</si>
  <si>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</si>
  <si>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</si>
  <si>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</si>
  <si>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</si>
  <si>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</si>
  <si>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</si>
  <si>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</si>
  <si>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</si>
  <si>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</si>
  <si>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</si>
  <si>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</si>
  <si>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</si>
  <si>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</si>
  <si>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</si>
  <si>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</si>
  <si>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</si>
  <si>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42250,00 руб. </t>
  </si>
  <si>
    <t>ООО "Икс-Трим", АО "Эр-телеком холдинг", ООО "СкайНэт", АО "Северен Телеком", ПАО "Ростелеком"</t>
  </si>
  <si>
    <t>Зейналов Б.И.</t>
  </si>
  <si>
    <t xml:space="preserve">Поступило от  Зейналова Б.И. за управление и содержание общедомового имущества 9311,90 руб. 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</si>
  <si>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</si>
  <si>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</si>
  <si>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</si>
  <si>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</si>
  <si>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списание сальдо</t>
  </si>
  <si>
    <t>ОТЧЕТ</t>
  </si>
  <si>
    <t>по выполнению плана текущего ремонта жилого дома</t>
  </si>
  <si>
    <t>№ 11 по ул. Молодцова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</si>
  <si>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</si>
  <si>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</si>
  <si>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</si>
  <si>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</si>
  <si>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</si>
  <si>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</si>
  <si>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</si>
  <si>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</si>
  <si>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</si>
  <si>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</si>
  <si>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677.93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</si>
  <si>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</si>
  <si>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- 214.45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</si>
  <si>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</si>
  <si>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- 1.14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</si>
  <si>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</si>
  <si>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</si>
  <si>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- 5.31 т.р.</t>
  </si>
  <si>
    <t>Расходные материалы - 3.30 т.р.</t>
  </si>
  <si>
    <t>Аварийные работы - 0.79 т.р.</t>
  </si>
  <si>
    <t>Работы по герметизации межпанельных швов фасада жилого дома - 68.60 т.р.</t>
  </si>
  <si>
    <t>Ремонт кровли кв.69,70 - 384.34 т.р.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</si>
</sst>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3" fillId="1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10" borderId="16" xfId="52" applyNumberFormat="1" applyFont="1" applyFill="1" applyBorder="1" applyAlignment="1">
      <alignment horizontal="center" vertical="center"/>
      <protection/>
    </xf>
    <xf numFmtId="2" fontId="41" fillId="34" borderId="16" xfId="52" applyNumberFormat="1" applyFont="1" applyFill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50" fillId="34" borderId="0" xfId="52" applyFont="1" applyFill="1">
      <alignment/>
      <protection/>
    </xf>
    <xf numFmtId="0" fontId="50" fillId="0" borderId="0" xfId="52" applyFont="1">
      <alignment/>
      <protection/>
    </xf>
    <xf numFmtId="0" fontId="50" fillId="34" borderId="0" xfId="52" applyFont="1" applyFill="1" applyBorder="1">
      <alignment/>
      <protection/>
    </xf>
    <xf numFmtId="0" fontId="33" fillId="34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3"/>
  <sheetViews>
    <sheetView zoomScalePageLayoutView="0" workbookViewId="0" topLeftCell="C11">
      <selection activeCell="C64" sqref="C6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6" customWidth="1"/>
    <col min="4" max="4" width="13.25390625" style="36" customWidth="1"/>
    <col min="5" max="5" width="11.875" style="36" customWidth="1"/>
    <col min="6" max="6" width="13.25390625" style="36" customWidth="1"/>
    <col min="7" max="7" width="11.875" style="36" customWidth="1"/>
    <col min="8" max="8" width="13.375" style="36" customWidth="1"/>
    <col min="9" max="9" width="23.25390625" style="36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61" t="s">
        <v>1</v>
      </c>
      <c r="D21" s="61"/>
      <c r="E21" s="61"/>
      <c r="F21" s="61"/>
      <c r="G21" s="61"/>
      <c r="H21" s="61"/>
      <c r="I21" s="61"/>
    </row>
    <row r="22" spans="3:9" ht="12.75">
      <c r="C22" s="62" t="s">
        <v>2</v>
      </c>
      <c r="D22" s="62"/>
      <c r="E22" s="62"/>
      <c r="F22" s="62"/>
      <c r="G22" s="62"/>
      <c r="H22" s="62"/>
      <c r="I22" s="62"/>
    </row>
    <row r="23" spans="3:9" ht="12.75">
      <c r="C23" s="62" t="s">
        <v>3</v>
      </c>
      <c r="D23" s="62"/>
      <c r="E23" s="62"/>
      <c r="F23" s="62"/>
      <c r="G23" s="62"/>
      <c r="H23" s="62"/>
      <c r="I23" s="62"/>
    </row>
    <row r="24" spans="3:9" ht="6" customHeight="1" thickBot="1">
      <c r="C24" s="63"/>
      <c r="D24" s="63"/>
      <c r="E24" s="63"/>
      <c r="F24" s="63"/>
      <c r="G24" s="63"/>
      <c r="H24" s="63"/>
      <c r="I24" s="63"/>
    </row>
    <row r="25" spans="3:9" ht="51.75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64" t="s">
        <v>11</v>
      </c>
      <c r="D26" s="65"/>
      <c r="E26" s="65"/>
      <c r="F26" s="65"/>
      <c r="G26" s="65"/>
      <c r="H26" s="65"/>
      <c r="I26" s="66"/>
    </row>
    <row r="27" spans="3:11" ht="13.5" customHeight="1" thickBot="1">
      <c r="C27" s="12" t="s">
        <v>12</v>
      </c>
      <c r="D27" s="13">
        <v>55956.830000000045</v>
      </c>
      <c r="E27" s="14"/>
      <c r="F27" s="14">
        <v>15219.76</v>
      </c>
      <c r="G27" s="14"/>
      <c r="H27" s="14">
        <f>+D27+E27-F27</f>
        <v>40737.07000000004</v>
      </c>
      <c r="I27" s="67" t="s">
        <v>13</v>
      </c>
      <c r="K27" s="15">
        <f>600168.49+27617.09+36357.33+85719.69</f>
        <v>749862.5999999999</v>
      </c>
    </row>
    <row r="28" spans="3:11" ht="13.5" customHeight="1" thickBot="1">
      <c r="C28" s="12" t="s">
        <v>14</v>
      </c>
      <c r="D28" s="13">
        <v>40908.039999999986</v>
      </c>
      <c r="E28" s="16"/>
      <c r="F28" s="16">
        <f>1523.68+7002.4+188.66</f>
        <v>8714.74</v>
      </c>
      <c r="G28" s="14"/>
      <c r="H28" s="14">
        <f>+D28+E28-F28</f>
        <v>32193.29999999999</v>
      </c>
      <c r="I28" s="68"/>
      <c r="K28" s="15">
        <f>310449.16-21703.09+35682.97+53700.09+14042.99</f>
        <v>392172.1199999999</v>
      </c>
    </row>
    <row r="29" spans="3:11" ht="13.5" customHeight="1" thickBot="1">
      <c r="C29" s="12" t="s">
        <v>15</v>
      </c>
      <c r="D29" s="13">
        <v>15125.299999999967</v>
      </c>
      <c r="E29" s="16"/>
      <c r="F29" s="16">
        <v>3496.6</v>
      </c>
      <c r="G29" s="14"/>
      <c r="H29" s="14">
        <f>+D29+E29-F29</f>
        <v>11628.699999999966</v>
      </c>
      <c r="I29" s="68"/>
      <c r="K29" s="15">
        <f>7001.71+148629.19-11189.04+56060.47</f>
        <v>200502.33</v>
      </c>
    </row>
    <row r="30" spans="3:11" ht="13.5" customHeight="1" thickBot="1">
      <c r="C30" s="12" t="s">
        <v>16</v>
      </c>
      <c r="D30" s="13">
        <v>7064.280000000021</v>
      </c>
      <c r="E30" s="16"/>
      <c r="F30" s="16">
        <f>1.08+2046.63</f>
        <v>2047.71</v>
      </c>
      <c r="G30" s="14"/>
      <c r="H30" s="14">
        <f>+D30+E30-F30</f>
        <v>5016.570000000021</v>
      </c>
      <c r="I30" s="68"/>
      <c r="K30" s="15">
        <f>1734.39+47652.65-2907.12+7883.63+54613.32-3914.13+19410.06-267.11</f>
        <v>124205.68999999999</v>
      </c>
    </row>
    <row r="31" spans="3:11" ht="13.5" customHeight="1" hidden="1">
      <c r="C31" s="12" t="s">
        <v>17</v>
      </c>
      <c r="D31" s="17"/>
      <c r="E31" s="16"/>
      <c r="F31" s="16"/>
      <c r="G31" s="14"/>
      <c r="H31" s="14">
        <f>+D31+E31-F31</f>
        <v>0</v>
      </c>
      <c r="I31" s="69"/>
      <c r="K31" s="2">
        <f>48.84+6790.24-1201.85+4140.12+2.03+136.88+16.2</f>
        <v>9932.46</v>
      </c>
    </row>
    <row r="32" spans="3:9" ht="13.5" customHeight="1" thickBot="1">
      <c r="C32" s="12" t="s">
        <v>18</v>
      </c>
      <c r="D32" s="18">
        <f>SUM(D27:D31)</f>
        <v>119054.45000000001</v>
      </c>
      <c r="E32" s="19">
        <f>SUM(E27:E31)</f>
        <v>0</v>
      </c>
      <c r="F32" s="19">
        <f>SUM(F27:F31)</f>
        <v>29478.809999999998</v>
      </c>
      <c r="G32" s="19">
        <f>SUM(G27:G31)</f>
        <v>0</v>
      </c>
      <c r="H32" s="19">
        <f>SUM(H27:H31)</f>
        <v>89575.64000000001</v>
      </c>
      <c r="I32" s="12"/>
    </row>
    <row r="33" spans="3:9" ht="13.5" customHeight="1" thickBot="1">
      <c r="C33" s="53" t="s">
        <v>19</v>
      </c>
      <c r="D33" s="53"/>
      <c r="E33" s="53"/>
      <c r="F33" s="53"/>
      <c r="G33" s="53"/>
      <c r="H33" s="53"/>
      <c r="I33" s="53"/>
    </row>
    <row r="34" spans="3:9" ht="51" customHeight="1" thickBot="1">
      <c r="C34" s="20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1" t="s">
        <v>20</v>
      </c>
    </row>
    <row r="35" spans="3:11" ht="26.25" customHeight="1" thickBot="1">
      <c r="C35" s="9" t="s">
        <v>21</v>
      </c>
      <c r="D35" s="22">
        <v>564811.7100000004</v>
      </c>
      <c r="E35" s="23">
        <v>2914710.69</v>
      </c>
      <c r="F35" s="23">
        <v>2832219.14</v>
      </c>
      <c r="G35" s="23">
        <f>+E35</f>
        <v>2914710.69</v>
      </c>
      <c r="H35" s="23">
        <f>+D35+E35-F35</f>
        <v>647303.2600000002</v>
      </c>
      <c r="I35" s="54" t="s">
        <v>22</v>
      </c>
      <c r="J35" s="24">
        <f>364229.99+42.37+126.44+20.98+106.67-D35</f>
        <v>-200285.26000000047</v>
      </c>
      <c r="K35" s="24">
        <f>491259.88+1222.06+3956.31+725.43+5443.99+12.54+63.74-H35</f>
        <v>-144619.3100000003</v>
      </c>
    </row>
    <row r="36" spans="3:10" ht="14.25" customHeight="1" thickBot="1">
      <c r="C36" s="12" t="s">
        <v>23</v>
      </c>
      <c r="D36" s="13">
        <v>118283.56999999995</v>
      </c>
      <c r="E36" s="14">
        <v>617129.14</v>
      </c>
      <c r="F36" s="14">
        <v>599308.22</v>
      </c>
      <c r="G36" s="23">
        <v>677933.42</v>
      </c>
      <c r="H36" s="23">
        <f aca="true" t="shared" si="0" ref="H36:H46">+D36+E36-F36</f>
        <v>136104.49</v>
      </c>
      <c r="I36" s="55"/>
      <c r="J36" s="24"/>
    </row>
    <row r="37" spans="3:9" ht="13.5" customHeight="1" thickBot="1">
      <c r="C37" s="20" t="s">
        <v>24</v>
      </c>
      <c r="D37" s="25">
        <v>2.0099832909181714E-10</v>
      </c>
      <c r="E37" s="14"/>
      <c r="F37" s="14"/>
      <c r="G37" s="23"/>
      <c r="H37" s="23">
        <f t="shared" si="0"/>
        <v>2.0099832909181714E-10</v>
      </c>
      <c r="I37" s="26"/>
    </row>
    <row r="38" spans="3:9" ht="12.75" customHeight="1" thickBot="1">
      <c r="C38" s="12" t="s">
        <v>25</v>
      </c>
      <c r="D38" s="17">
        <v>73948.86000000004</v>
      </c>
      <c r="E38" s="14">
        <v>331444.43</v>
      </c>
      <c r="F38" s="14">
        <v>321826.17</v>
      </c>
      <c r="G38" s="23">
        <v>225905.4</v>
      </c>
      <c r="H38" s="23">
        <f t="shared" si="0"/>
        <v>83567.12000000005</v>
      </c>
      <c r="I38" s="26" t="s">
        <v>26</v>
      </c>
    </row>
    <row r="39" spans="3:11" ht="26.25" customHeight="1" thickBot="1">
      <c r="C39" s="12" t="s">
        <v>27</v>
      </c>
      <c r="D39" s="13">
        <v>28078.699999999993</v>
      </c>
      <c r="E39" s="14"/>
      <c r="F39" s="14">
        <v>5623.58</v>
      </c>
      <c r="G39" s="23"/>
      <c r="H39" s="23">
        <f t="shared" si="0"/>
        <v>22455.119999999995</v>
      </c>
      <c r="I39" s="27" t="s">
        <v>28</v>
      </c>
      <c r="J39" s="2">
        <f>30887.79+46646.94</f>
        <v>77534.73000000001</v>
      </c>
      <c r="K39" s="15">
        <f>58785.8+22064.89+25567.57</f>
        <v>106418.26000000001</v>
      </c>
    </row>
    <row r="40" spans="3:9" ht="27" customHeight="1" thickBot="1">
      <c r="C40" s="12" t="s">
        <v>29</v>
      </c>
      <c r="D40" s="17">
        <v>6632.48</v>
      </c>
      <c r="E40" s="16">
        <v>30509.21</v>
      </c>
      <c r="F40" s="16">
        <v>29526.97</v>
      </c>
      <c r="G40" s="23"/>
      <c r="H40" s="23">
        <f t="shared" si="0"/>
        <v>7614.720000000001</v>
      </c>
      <c r="I40" s="27" t="s">
        <v>30</v>
      </c>
    </row>
    <row r="41" spans="3:9" ht="13.5" customHeight="1" thickBot="1">
      <c r="C41" s="20" t="s">
        <v>31</v>
      </c>
      <c r="D41" s="17">
        <v>15186.65</v>
      </c>
      <c r="E41" s="16"/>
      <c r="F41" s="16">
        <v>2780.73</v>
      </c>
      <c r="G41" s="23"/>
      <c r="H41" s="23">
        <f t="shared" si="0"/>
        <v>12405.92</v>
      </c>
      <c r="I41" s="26"/>
    </row>
    <row r="42" spans="3:9" ht="13.5" customHeight="1" thickBot="1">
      <c r="C42" s="12" t="s">
        <v>32</v>
      </c>
      <c r="D42" s="28">
        <v>16779.930000000008</v>
      </c>
      <c r="E42" s="16">
        <v>88753.27</v>
      </c>
      <c r="F42" s="16">
        <v>85982.37</v>
      </c>
      <c r="G42" s="23">
        <v>77748.12</v>
      </c>
      <c r="H42" s="23">
        <f t="shared" si="0"/>
        <v>19550.830000000016</v>
      </c>
      <c r="I42" s="27" t="s">
        <v>33</v>
      </c>
    </row>
    <row r="43" spans="3:9" ht="13.5" customHeight="1" thickBot="1">
      <c r="C43" s="12" t="s">
        <v>34</v>
      </c>
      <c r="D43" s="28">
        <v>20096.750000000015</v>
      </c>
      <c r="E43" s="16">
        <f>43311.03+12571.57</f>
        <v>55882.6</v>
      </c>
      <c r="F43" s="16">
        <f>0.19+45718.89+0.04+13113.62</f>
        <v>58832.740000000005</v>
      </c>
      <c r="G43" s="23">
        <f>+E43</f>
        <v>55882.6</v>
      </c>
      <c r="H43" s="23">
        <f t="shared" si="0"/>
        <v>17146.61</v>
      </c>
      <c r="I43" s="27" t="s">
        <v>35</v>
      </c>
    </row>
    <row r="44" spans="3:9" ht="13.5" customHeight="1" thickBot="1">
      <c r="C44" s="12" t="s">
        <v>36</v>
      </c>
      <c r="D44" s="28">
        <v>5566.65</v>
      </c>
      <c r="E44" s="16"/>
      <c r="F44" s="16">
        <f>697.52+0.02+4032.51+636.73</f>
        <v>5366.780000000001</v>
      </c>
      <c r="G44" s="23"/>
      <c r="H44" s="23">
        <f t="shared" si="0"/>
        <v>199.86999999999898</v>
      </c>
      <c r="I44" s="27"/>
    </row>
    <row r="45" spans="3:11" ht="13.5" customHeight="1" thickBot="1">
      <c r="C45" s="20" t="s">
        <v>37</v>
      </c>
      <c r="D45" s="28">
        <v>5615.670000000002</v>
      </c>
      <c r="E45" s="16"/>
      <c r="F45" s="16">
        <f>2329.74+1244.54</f>
        <v>3574.2799999999997</v>
      </c>
      <c r="G45" s="23"/>
      <c r="H45" s="23">
        <f t="shared" si="0"/>
        <v>2041.3900000000021</v>
      </c>
      <c r="I45" s="27"/>
      <c r="J45" s="2">
        <f>4942.25+9857.13</f>
        <v>14799.38</v>
      </c>
      <c r="K45" s="2">
        <f>20859.63+41747.69</f>
        <v>62607.32000000001</v>
      </c>
    </row>
    <row r="46" spans="3:9" ht="13.5" customHeight="1" hidden="1">
      <c r="C46" s="12" t="s">
        <v>38</v>
      </c>
      <c r="D46" s="17">
        <v>0</v>
      </c>
      <c r="E46" s="16"/>
      <c r="F46" s="16"/>
      <c r="G46" s="23"/>
      <c r="H46" s="23">
        <f t="shared" si="0"/>
        <v>0</v>
      </c>
      <c r="I46" s="27"/>
    </row>
    <row r="47" spans="3:9" s="30" customFormat="1" ht="13.5" customHeight="1" thickBot="1">
      <c r="C47" s="12" t="s">
        <v>18</v>
      </c>
      <c r="D47" s="18">
        <f>SUM(D35:D46)</f>
        <v>855000.9700000007</v>
      </c>
      <c r="E47" s="19">
        <f>SUM(E35:E46)</f>
        <v>4038429.3400000003</v>
      </c>
      <c r="F47" s="19">
        <f>SUM(F35:F46)</f>
        <v>3945040.9800000004</v>
      </c>
      <c r="G47" s="19">
        <f>SUM(G35:G46)</f>
        <v>3952180.23</v>
      </c>
      <c r="H47" s="19">
        <f>SUM(H35:H46)</f>
        <v>948389.3300000007</v>
      </c>
      <c r="I47" s="29"/>
    </row>
    <row r="48" spans="3:9" ht="13.5" customHeight="1" thickBot="1">
      <c r="C48" s="56" t="s">
        <v>39</v>
      </c>
      <c r="D48" s="56"/>
      <c r="E48" s="56"/>
      <c r="F48" s="56"/>
      <c r="G48" s="56"/>
      <c r="H48" s="56"/>
      <c r="I48" s="56"/>
    </row>
    <row r="49" spans="3:9" ht="64.5" customHeight="1" thickBot="1">
      <c r="C49" s="31" t="s">
        <v>40</v>
      </c>
      <c r="D49" s="57" t="s">
        <v>41</v>
      </c>
      <c r="E49" s="57"/>
      <c r="F49" s="57"/>
      <c r="G49" s="57"/>
      <c r="H49" s="57"/>
      <c r="I49" s="32" t="s">
        <v>42</v>
      </c>
    </row>
    <row r="50" spans="3:9" ht="30.75" customHeight="1" thickBot="1">
      <c r="C50" s="31" t="s">
        <v>43</v>
      </c>
      <c r="D50" s="58" t="s">
        <v>44</v>
      </c>
      <c r="E50" s="59"/>
      <c r="F50" s="59"/>
      <c r="G50" s="59"/>
      <c r="H50" s="60"/>
      <c r="I50" s="33" t="s">
        <v>43</v>
      </c>
    </row>
    <row r="51" spans="3:8" ht="17.25" customHeight="1">
      <c r="C51" s="34" t="s">
        <v>45</v>
      </c>
      <c r="D51" s="34"/>
      <c r="E51" s="34"/>
      <c r="F51" s="34"/>
      <c r="G51" s="34"/>
      <c r="H51" s="35">
        <f>+H32+H47</f>
        <v>1037964.9700000007</v>
      </c>
    </row>
    <row r="52" spans="3:8" ht="12" customHeight="1">
      <c r="C52" s="37" t="s">
        <v>46</v>
      </c>
      <c r="D52" s="37"/>
      <c r="F52" s="38"/>
      <c r="G52" s="38"/>
      <c r="H52" s="38"/>
    </row>
    <row r="53" ht="12.75" customHeight="1" hidden="1">
      <c r="C53" s="39" t="s">
        <v>47</v>
      </c>
    </row>
    <row r="54" spans="3:8" ht="12.75">
      <c r="C54" s="2"/>
      <c r="D54" s="2"/>
      <c r="E54" s="2"/>
      <c r="F54" s="2"/>
      <c r="G54" s="2"/>
      <c r="H54" s="2"/>
    </row>
    <row r="55" spans="4:8" ht="12.75" hidden="1">
      <c r="D55" s="40">
        <f>+D35+D36+D37+D40</f>
        <v>689727.7600000006</v>
      </c>
      <c r="E55" s="40">
        <f>+E35+E36+E37+E40</f>
        <v>3562349.04</v>
      </c>
      <c r="F55" s="40">
        <f>+F35+F36+F37+F40</f>
        <v>3461054.3300000005</v>
      </c>
      <c r="G55" s="40">
        <f>+G35+G36+G37+G40</f>
        <v>3592644.11</v>
      </c>
      <c r="H55" s="40">
        <f>+H35+H36+H37+H40</f>
        <v>791022.4700000004</v>
      </c>
    </row>
    <row r="56" spans="4:8" ht="12.75" hidden="1">
      <c r="D56" s="41"/>
      <c r="H56" s="36">
        <f>145877.48+662487.73+20371.69+78332.72+6934.51+35775.08+20277.13+132062.25+14563.65+86160.59+29.82+20221+5.86+4649.7</f>
        <v>1227749.21</v>
      </c>
    </row>
    <row r="57" ht="12.75" hidden="1">
      <c r="H57" s="40">
        <f>+H56-H47</f>
        <v>279359.8799999993</v>
      </c>
    </row>
    <row r="58" spans="3:7" ht="12.75">
      <c r="C58" s="36" t="s">
        <v>48</v>
      </c>
      <c r="E58" s="40">
        <f>+E47+E32+42250+9311.9</f>
        <v>4089991.24</v>
      </c>
      <c r="F58" s="40"/>
      <c r="G58" s="40">
        <f>+G47+G32</f>
        <v>3952180.23</v>
      </c>
    </row>
    <row r="61" spans="3:4" ht="12.75" hidden="1">
      <c r="C61" s="36" t="s">
        <v>49</v>
      </c>
      <c r="D61" s="36">
        <f>58742.29+47974.34+216592.47+340556.23+277520.3+411609.03</f>
        <v>1352994.66</v>
      </c>
    </row>
    <row r="62" ht="12.75" hidden="1">
      <c r="D62" s="36">
        <v>2273533.26</v>
      </c>
    </row>
    <row r="63" ht="12.75" hidden="1">
      <c r="D63" s="40">
        <f>+D62-D47-D32</f>
        <v>1299477.8399999992</v>
      </c>
    </row>
  </sheetData>
  <sheetProtection/>
  <mergeCells count="11">
    <mergeCell ref="I27:I31"/>
    <mergeCell ref="C33:I33"/>
    <mergeCell ref="I35:I36"/>
    <mergeCell ref="C48:I48"/>
    <mergeCell ref="D49:H49"/>
    <mergeCell ref="D50:H50"/>
    <mergeCell ref="C21:I21"/>
    <mergeCell ref="C22:I22"/>
    <mergeCell ref="C23:I23"/>
    <mergeCell ref="C24:I24"/>
    <mergeCell ref="C26:I26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SheetLayoutView="120" zoomScalePageLayoutView="0" workbookViewId="0" topLeftCell="A1">
      <selection activeCell="I26" sqref="I26"/>
    </sheetView>
  </sheetViews>
  <sheetFormatPr defaultColWidth="9.00390625" defaultRowHeight="12.75"/>
  <cols>
    <col min="1" max="1" width="4.625" style="42" customWidth="1"/>
    <col min="2" max="2" width="12.375" style="42" customWidth="1"/>
    <col min="3" max="3" width="13.375" style="42" hidden="1" customWidth="1"/>
    <col min="4" max="4" width="12.125" style="42" customWidth="1"/>
    <col min="5" max="5" width="13.625" style="42" customWidth="1"/>
    <col min="6" max="6" width="13.375" style="42" customWidth="1"/>
    <col min="7" max="7" width="14.375" style="42" customWidth="1"/>
    <col min="8" max="9" width="15.125" style="42" customWidth="1"/>
    <col min="10" max="16384" width="9.125" style="42" customWidth="1"/>
  </cols>
  <sheetData>
    <row r="13" spans="1:9" ht="15">
      <c r="A13" s="70" t="s">
        <v>50</v>
      </c>
      <c r="B13" s="70"/>
      <c r="C13" s="70"/>
      <c r="D13" s="70"/>
      <c r="E13" s="70"/>
      <c r="F13" s="70"/>
      <c r="G13" s="70"/>
      <c r="H13" s="70"/>
      <c r="I13" s="70"/>
    </row>
    <row r="14" spans="1:9" ht="15">
      <c r="A14" s="70" t="s">
        <v>51</v>
      </c>
      <c r="B14" s="70"/>
      <c r="C14" s="70"/>
      <c r="D14" s="70"/>
      <c r="E14" s="70"/>
      <c r="F14" s="70"/>
      <c r="G14" s="70"/>
      <c r="H14" s="70"/>
      <c r="I14" s="70"/>
    </row>
    <row r="15" spans="1:9" ht="15">
      <c r="A15" s="70" t="s">
        <v>52</v>
      </c>
      <c r="B15" s="70"/>
      <c r="C15" s="70"/>
      <c r="D15" s="70"/>
      <c r="E15" s="70"/>
      <c r="F15" s="70"/>
      <c r="G15" s="70"/>
      <c r="H15" s="70"/>
      <c r="I15" s="70"/>
    </row>
    <row r="16" spans="1:9" ht="60">
      <c r="A16" s="43" t="s">
        <v>53</v>
      </c>
      <c r="B16" s="43" t="s">
        <v>54</v>
      </c>
      <c r="C16" s="43" t="s">
        <v>55</v>
      </c>
      <c r="D16" s="43" t="s">
        <v>56</v>
      </c>
      <c r="E16" s="43" t="s">
        <v>57</v>
      </c>
      <c r="F16" s="44" t="s">
        <v>58</v>
      </c>
      <c r="G16" s="44" t="s">
        <v>59</v>
      </c>
      <c r="H16" s="43" t="s">
        <v>60</v>
      </c>
      <c r="I16" s="43" t="s">
        <v>61</v>
      </c>
    </row>
    <row r="17" spans="1:9" ht="15">
      <c r="A17" s="45" t="s">
        <v>62</v>
      </c>
      <c r="B17" s="46">
        <v>-924.97831</v>
      </c>
      <c r="C17" s="47"/>
      <c r="D17" s="47">
        <v>617.12914</v>
      </c>
      <c r="E17" s="47">
        <v>599.30822</v>
      </c>
      <c r="F17" s="47">
        <v>51.5619</v>
      </c>
      <c r="G17" s="46">
        <v>677.93342</v>
      </c>
      <c r="H17" s="48">
        <v>136.10449</v>
      </c>
      <c r="I17" s="48">
        <f>B17+D17+F17-G17</f>
        <v>-934.2206899999999</v>
      </c>
    </row>
    <row r="19" ht="15">
      <c r="A19" s="42" t="s">
        <v>63</v>
      </c>
    </row>
    <row r="20" spans="1:7" ht="15">
      <c r="A20" s="49" t="s">
        <v>64</v>
      </c>
      <c r="B20" s="50"/>
      <c r="C20" s="50"/>
      <c r="D20" s="50"/>
      <c r="E20" s="50"/>
      <c r="F20" s="50"/>
      <c r="G20" s="50"/>
    </row>
    <row r="21" spans="1:7" ht="15">
      <c r="A21" s="51" t="s">
        <v>65</v>
      </c>
      <c r="B21" s="50"/>
      <c r="C21" s="50"/>
      <c r="D21" s="50"/>
      <c r="E21" s="50"/>
      <c r="F21" s="50"/>
      <c r="G21" s="50"/>
    </row>
    <row r="22" spans="1:7" ht="15">
      <c r="A22" s="49" t="s">
        <v>66</v>
      </c>
      <c r="B22" s="50"/>
      <c r="C22" s="50"/>
      <c r="D22" s="50"/>
      <c r="E22" s="50"/>
      <c r="F22" s="50"/>
      <c r="G22" s="50"/>
    </row>
    <row r="23" spans="1:7" ht="15">
      <c r="A23" s="49" t="s">
        <v>67</v>
      </c>
      <c r="B23" s="50"/>
      <c r="C23" s="50"/>
      <c r="D23" s="50"/>
      <c r="E23" s="50"/>
      <c r="F23" s="50"/>
      <c r="G23" s="50"/>
    </row>
    <row r="24" spans="1:7" ht="15">
      <c r="A24" s="49" t="s">
        <v>68</v>
      </c>
      <c r="B24" s="50"/>
      <c r="C24" s="50"/>
      <c r="D24" s="50"/>
      <c r="E24" s="50"/>
      <c r="F24" s="50"/>
      <c r="G24" s="50"/>
    </row>
    <row r="25" spans="1:7" ht="15">
      <c r="A25" s="49" t="s">
        <v>69</v>
      </c>
      <c r="B25" s="50"/>
      <c r="C25" s="50"/>
      <c r="D25" s="50"/>
      <c r="E25" s="50"/>
      <c r="F25" s="50"/>
      <c r="G25" s="50"/>
    </row>
    <row r="26" spans="1:7" ht="15">
      <c r="A26" s="49" t="s">
        <v>70</v>
      </c>
      <c r="B26" s="50"/>
      <c r="C26" s="50"/>
      <c r="D26" s="50"/>
      <c r="E26" s="50"/>
      <c r="F26" s="50"/>
      <c r="G26" s="50"/>
    </row>
    <row r="27" spans="1:7" ht="15">
      <c r="A27" s="49" t="s">
        <v>71</v>
      </c>
      <c r="B27" s="50"/>
      <c r="C27" s="50"/>
      <c r="D27" s="50"/>
      <c r="E27" s="50"/>
      <c r="F27" s="50"/>
      <c r="G27" s="50"/>
    </row>
    <row r="28" spans="1:7" ht="15">
      <c r="A28" s="49" t="s">
        <v>72</v>
      </c>
      <c r="B28" s="50"/>
      <c r="C28" s="50"/>
      <c r="D28" s="50"/>
      <c r="E28" s="50"/>
      <c r="F28" s="50"/>
      <c r="G28" s="50"/>
    </row>
    <row r="29" spans="1:7" ht="15">
      <c r="A29" s="49" t="s">
        <v>73</v>
      </c>
      <c r="B29" s="50"/>
      <c r="C29" s="50"/>
      <c r="D29" s="50"/>
      <c r="E29" s="50"/>
      <c r="F29" s="50"/>
      <c r="G29" s="50"/>
    </row>
    <row r="30" spans="1:7" ht="15">
      <c r="A30" s="49" t="s">
        <v>74</v>
      </c>
      <c r="B30" s="50"/>
      <c r="C30" s="50"/>
      <c r="D30" s="50"/>
      <c r="E30" s="50"/>
      <c r="F30" s="50"/>
      <c r="G30" s="50"/>
    </row>
    <row r="31" ht="15">
      <c r="A31" s="52"/>
    </row>
    <row r="32" ht="15">
      <c r="A32" s="52"/>
    </row>
    <row r="33" ht="15">
      <c r="A33" s="52"/>
    </row>
    <row r="38" ht="15">
      <c r="E38" s="52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2023-03-03T19:57:10Z</dcterms:created>
  <dcterms:modified xsi:type="dcterms:W3CDTF">2023-03-04T13:08:51Z</dcterms:modified>
  <cp:category/>
  <cp:version/>
  <cp:contentType/>
  <cp:contentStatus/>
</cp:coreProperties>
</file>