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<sst xmlns="http://schemas.openxmlformats.org/spreadsheetml/2006/main" count="75" uniqueCount="68">
  <si>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</si>
  <si>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</si>
  <si>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</si>
  <si>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Парковая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</si>
  <si>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</si>
  <si>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</si>
  <si>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</si>
  <si>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</si>
  <si>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</si>
  <si>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</si>
  <si>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</si>
  <si>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</si>
  <si>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</si>
  <si>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</si>
  <si>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</si>
  <si>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</si>
  <si>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</si>
  <si>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</si>
  <si>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</si>
  <si>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</si>
  <si>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</si>
  <si>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</si>
  <si>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Н/2011-107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</si>
  <si>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</si>
  <si>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</si>
  <si>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</si>
  <si>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</si>
  <si>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</si>
  <si>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</si>
  <si>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</si>
  <si>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</si>
  <si>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</si>
  <si>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</si>
  <si>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</si>
  <si>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</si>
  <si>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</si>
  <si>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</si>
  <si>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</si>
  <si>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</si>
  <si>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</si>
  <si>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</si>
  <si>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</si>
  <si>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</si>
  <si>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</si>
  <si>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</si>
  <si>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</si>
  <si>
    <t>ОТЧЕТ</t>
  </si>
  <si>
    <t>по выполнению плана текущего ремонта жилого дома</t>
  </si>
  <si>
    <t>№ 1 по ул. Парковая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</si>
  <si>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</si>
  <si>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</si>
  <si>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</si>
  <si>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</si>
  <si>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</si>
  <si>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</si>
  <si>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</si>
  <si>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</si>
  <si>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</si>
  <si>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</si>
  <si>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29.41 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</si>
  <si>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</si>
  <si>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- 0.50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</si>
  <si>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</si>
  <si>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</si>
  <si>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- 3.09 т.р.</t>
  </si>
  <si>
    <t>Расходные материалы - 0.06 т.р.</t>
  </si>
  <si>
    <t>Аварийные работы - 0.71 т.р.</t>
  </si>
  <si>
    <t>Ремонт водосточных желобов - 25.05т.р.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</si>
</sst>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4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50" fillId="0" borderId="0" xfId="52" applyFont="1" applyFill="1">
      <alignment/>
      <protection/>
    </xf>
    <xf numFmtId="0" fontId="50" fillId="0" borderId="0" xfId="52" applyFont="1">
      <alignment/>
      <protection/>
    </xf>
    <xf numFmtId="0" fontId="50" fillId="0" borderId="0" xfId="52" applyFont="1" applyFill="1" applyBorder="1">
      <alignment/>
      <protection/>
    </xf>
    <xf numFmtId="0" fontId="50" fillId="0" borderId="0" xfId="52" applyFont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9"/>
  <sheetViews>
    <sheetView zoomScalePageLayoutView="0" workbookViewId="0" topLeftCell="C24">
      <selection activeCell="D55" sqref="D5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25390625" style="35" customWidth="1"/>
    <col min="4" max="4" width="13.00390625" style="35" customWidth="1"/>
    <col min="5" max="5" width="11.875" style="35" customWidth="1"/>
    <col min="6" max="6" width="13.25390625" style="35" customWidth="1"/>
    <col min="7" max="7" width="11.875" style="35" customWidth="1"/>
    <col min="8" max="8" width="12.875" style="35" customWidth="1"/>
    <col min="9" max="9" width="27.25390625" style="35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8" t="s">
        <v>1</v>
      </c>
      <c r="D21" s="58"/>
      <c r="E21" s="58"/>
      <c r="F21" s="58"/>
      <c r="G21" s="58"/>
      <c r="H21" s="58"/>
      <c r="I21" s="58"/>
    </row>
    <row r="22" spans="3:9" ht="12.75">
      <c r="C22" s="59" t="s">
        <v>2</v>
      </c>
      <c r="D22" s="59"/>
      <c r="E22" s="59"/>
      <c r="F22" s="59"/>
      <c r="G22" s="59"/>
      <c r="H22" s="59"/>
      <c r="I22" s="59"/>
    </row>
    <row r="23" spans="3:9" ht="12.75">
      <c r="C23" s="59" t="s">
        <v>3</v>
      </c>
      <c r="D23" s="59"/>
      <c r="E23" s="59"/>
      <c r="F23" s="59"/>
      <c r="G23" s="59"/>
      <c r="H23" s="59"/>
      <c r="I23" s="59"/>
    </row>
    <row r="24" spans="3:9" ht="6" customHeight="1" thickBot="1">
      <c r="C24" s="60"/>
      <c r="D24" s="60"/>
      <c r="E24" s="60"/>
      <c r="F24" s="60"/>
      <c r="G24" s="60"/>
      <c r="H24" s="60"/>
      <c r="I24" s="60"/>
    </row>
    <row r="25" spans="3:9" ht="51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61" t="s">
        <v>11</v>
      </c>
      <c r="D26" s="62"/>
      <c r="E26" s="62"/>
      <c r="F26" s="62"/>
      <c r="G26" s="62"/>
      <c r="H26" s="62"/>
      <c r="I26" s="63"/>
    </row>
    <row r="27" spans="3:11" ht="13.5" customHeight="1" thickBot="1">
      <c r="C27" s="12" t="s">
        <v>12</v>
      </c>
      <c r="D27" s="13">
        <v>150449.42</v>
      </c>
      <c r="E27" s="14"/>
      <c r="F27" s="14">
        <v>1118.51</v>
      </c>
      <c r="G27" s="14"/>
      <c r="H27" s="14">
        <f>+D27+E27-F27</f>
        <v>149330.91</v>
      </c>
      <c r="I27" s="64" t="s">
        <v>13</v>
      </c>
      <c r="K27" s="15">
        <f>34287.69+32410.26+13252.6+466824.66</f>
        <v>546775.21</v>
      </c>
    </row>
    <row r="28" spans="3:11" ht="13.5" customHeight="1" thickBot="1">
      <c r="C28" s="12" t="s">
        <v>14</v>
      </c>
      <c r="D28" s="13">
        <v>93750.79999999999</v>
      </c>
      <c r="E28" s="16"/>
      <c r="F28" s="16">
        <f>341.1+108.94+346.09</f>
        <v>796.13</v>
      </c>
      <c r="G28" s="14"/>
      <c r="H28" s="14">
        <f>+D28+E28-F28</f>
        <v>92954.66999999998</v>
      </c>
      <c r="I28" s="65"/>
      <c r="K28" s="15">
        <f>3562.57+16745.44+9648.3+205657.74-1005.04</f>
        <v>234609.00999999998</v>
      </c>
    </row>
    <row r="29" spans="3:11" ht="13.5" customHeight="1" thickBot="1">
      <c r="C29" s="12" t="s">
        <v>15</v>
      </c>
      <c r="D29" s="13">
        <v>56543.46000000001</v>
      </c>
      <c r="E29" s="16"/>
      <c r="F29" s="16">
        <v>493.66</v>
      </c>
      <c r="G29" s="14"/>
      <c r="H29" s="14">
        <f>+D29+E29-F29</f>
        <v>56049.8</v>
      </c>
      <c r="I29" s="65"/>
      <c r="K29" s="15">
        <f>2138.38+109641.97-366.17+14349.73</f>
        <v>125763.91</v>
      </c>
    </row>
    <row r="30" spans="3:11" ht="13.5" customHeight="1" thickBot="1">
      <c r="C30" s="12" t="s">
        <v>16</v>
      </c>
      <c r="D30" s="13">
        <v>37050.660000000025</v>
      </c>
      <c r="E30" s="16"/>
      <c r="F30" s="16">
        <f>1.83+323.91</f>
        <v>325.74</v>
      </c>
      <c r="G30" s="14"/>
      <c r="H30" s="14">
        <f>+D30+E30-F30</f>
        <v>36724.92000000003</v>
      </c>
      <c r="I30" s="65"/>
      <c r="K30" s="2">
        <f>427.76+30149.93-138.63+2494.16+39552.74-128.52+4930.03</f>
        <v>77287.46999999999</v>
      </c>
    </row>
    <row r="31" spans="3:14" ht="13.5" customHeight="1" hidden="1">
      <c r="C31" s="12" t="s">
        <v>17</v>
      </c>
      <c r="D31" s="13"/>
      <c r="E31" s="16"/>
      <c r="F31" s="16"/>
      <c r="G31" s="14"/>
      <c r="H31" s="14">
        <f>+D31+E31-F31</f>
        <v>0</v>
      </c>
      <c r="I31" s="66"/>
      <c r="K31" s="2">
        <f>11.34+40.37+18.71+1911.62+2587.65+246.32-0.01</f>
        <v>4816</v>
      </c>
      <c r="N31" s="17"/>
    </row>
    <row r="32" spans="3:9" ht="13.5" customHeight="1" thickBot="1">
      <c r="C32" s="12" t="s">
        <v>18</v>
      </c>
      <c r="D32" s="18">
        <f>SUM(D27:D31)</f>
        <v>337794.34</v>
      </c>
      <c r="E32" s="19">
        <f>SUM(E27:E31)</f>
        <v>0</v>
      </c>
      <c r="F32" s="19">
        <f>SUM(F27:F31)</f>
        <v>2734.04</v>
      </c>
      <c r="G32" s="19">
        <f>SUM(G27:G31)</f>
        <v>0</v>
      </c>
      <c r="H32" s="19">
        <f>SUM(H27:H31)</f>
        <v>335060.30000000005</v>
      </c>
      <c r="I32" s="12"/>
    </row>
    <row r="33" spans="3:9" ht="13.5" customHeight="1" thickBot="1">
      <c r="C33" s="53" t="s">
        <v>19</v>
      </c>
      <c r="D33" s="53"/>
      <c r="E33" s="53"/>
      <c r="F33" s="53"/>
      <c r="G33" s="53"/>
      <c r="H33" s="53"/>
      <c r="I33" s="53"/>
    </row>
    <row r="34" spans="3:9" ht="50.25" customHeight="1" thickBot="1">
      <c r="C34" s="20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1" t="s">
        <v>20</v>
      </c>
    </row>
    <row r="35" spans="3:11" ht="24" customHeight="1" thickBot="1">
      <c r="C35" s="9" t="s">
        <v>21</v>
      </c>
      <c r="D35" s="22">
        <v>377117.7200000001</v>
      </c>
      <c r="E35" s="23">
        <v>1075230.26</v>
      </c>
      <c r="F35" s="23">
        <v>1038884.21</v>
      </c>
      <c r="G35" s="23">
        <f>+E35</f>
        <v>1075230.26</v>
      </c>
      <c r="H35" s="23">
        <f>+D35+E35-F35</f>
        <v>413463.77</v>
      </c>
      <c r="I35" s="54" t="s">
        <v>22</v>
      </c>
      <c r="J35" s="17">
        <f>7.49-0.11+171537.54-953.94+37.94-0.56-D35</f>
        <v>-206489.36000000007</v>
      </c>
      <c r="K35" s="17">
        <f>209.04+902.04+220452.92-H35</f>
        <v>-191899.77000000002</v>
      </c>
    </row>
    <row r="36" spans="3:10" ht="14.25" customHeight="1" thickBot="1">
      <c r="C36" s="12" t="s">
        <v>23</v>
      </c>
      <c r="D36" s="13">
        <v>84930.05999999997</v>
      </c>
      <c r="E36" s="14">
        <v>238764.08</v>
      </c>
      <c r="F36" s="14">
        <v>230675.16</v>
      </c>
      <c r="G36" s="23">
        <v>29409.86</v>
      </c>
      <c r="H36" s="23">
        <f aca="true" t="shared" si="0" ref="H36:H44">+D36+E36-F36</f>
        <v>93018.97999999995</v>
      </c>
      <c r="I36" s="55"/>
      <c r="J36" s="17"/>
    </row>
    <row r="37" spans="3:9" ht="13.5" customHeight="1" thickBot="1">
      <c r="C37" s="20" t="s">
        <v>24</v>
      </c>
      <c r="D37" s="24">
        <v>4.9549253589020736E-11</v>
      </c>
      <c r="E37" s="14"/>
      <c r="F37" s="14"/>
      <c r="G37" s="23"/>
      <c r="H37" s="23">
        <f t="shared" si="0"/>
        <v>4.9549253589020736E-11</v>
      </c>
      <c r="I37" s="25"/>
    </row>
    <row r="38" spans="3:9" ht="12.75" customHeight="1" hidden="1">
      <c r="C38" s="12" t="s">
        <v>25</v>
      </c>
      <c r="D38" s="26">
        <v>0</v>
      </c>
      <c r="E38" s="14"/>
      <c r="F38" s="14"/>
      <c r="G38" s="23"/>
      <c r="H38" s="23">
        <f t="shared" si="0"/>
        <v>0</v>
      </c>
      <c r="I38" s="25" t="s">
        <v>26</v>
      </c>
    </row>
    <row r="39" spans="3:11" ht="28.5" customHeight="1" thickBot="1">
      <c r="C39" s="12" t="s">
        <v>27</v>
      </c>
      <c r="D39" s="13">
        <v>22278.940000000006</v>
      </c>
      <c r="E39" s="14"/>
      <c r="F39" s="14">
        <f>698.42+738.72</f>
        <v>1437.1399999999999</v>
      </c>
      <c r="G39" s="23"/>
      <c r="H39" s="23">
        <f t="shared" si="0"/>
        <v>20841.800000000007</v>
      </c>
      <c r="I39" s="27" t="s">
        <v>28</v>
      </c>
      <c r="J39" s="2">
        <f>24370.25-214.58+14240.58</f>
        <v>38396.25</v>
      </c>
      <c r="K39" s="2">
        <f>26233.86+14040.57+9880.62</f>
        <v>50155.05</v>
      </c>
    </row>
    <row r="40" spans="3:9" ht="24" customHeight="1" thickBot="1">
      <c r="C40" s="12" t="s">
        <v>29</v>
      </c>
      <c r="D40" s="13">
        <v>17106.90000000001</v>
      </c>
      <c r="E40" s="16">
        <v>41314.68</v>
      </c>
      <c r="F40" s="16">
        <v>39919</v>
      </c>
      <c r="G40" s="23"/>
      <c r="H40" s="23">
        <f t="shared" si="0"/>
        <v>18502.58000000001</v>
      </c>
      <c r="I40" s="27" t="s">
        <v>30</v>
      </c>
    </row>
    <row r="41" spans="3:9" ht="13.5" customHeight="1" thickBot="1">
      <c r="C41" s="20" t="s">
        <v>31</v>
      </c>
      <c r="D41" s="13">
        <v>15235.749999999996</v>
      </c>
      <c r="E41" s="16"/>
      <c r="F41" s="16">
        <v>210.05</v>
      </c>
      <c r="G41" s="23"/>
      <c r="H41" s="23">
        <f t="shared" si="0"/>
        <v>15025.699999999997</v>
      </c>
      <c r="I41" s="25"/>
    </row>
    <row r="42" spans="3:11" ht="13.5" customHeight="1" thickBot="1">
      <c r="C42" s="20" t="s">
        <v>32</v>
      </c>
      <c r="D42" s="13">
        <v>3600.030000000001</v>
      </c>
      <c r="E42" s="16"/>
      <c r="F42" s="16">
        <v>75.08</v>
      </c>
      <c r="G42" s="23"/>
      <c r="H42" s="23">
        <f t="shared" si="0"/>
        <v>3524.950000000001</v>
      </c>
      <c r="I42" s="25"/>
      <c r="J42" s="2">
        <f>4694-475.67+2936.97-235.55</f>
        <v>6919.749999999999</v>
      </c>
      <c r="K42" s="2">
        <f>20466.16+32933.61-5.31</f>
        <v>53394.46000000001</v>
      </c>
    </row>
    <row r="43" spans="3:9" ht="13.5" customHeight="1" thickBot="1">
      <c r="C43" s="20" t="s">
        <v>33</v>
      </c>
      <c r="D43" s="13">
        <v>3393.0899999999992</v>
      </c>
      <c r="E43" s="16">
        <f>3832.16+956</f>
        <v>4788.16</v>
      </c>
      <c r="F43" s="16">
        <f>4350.79+1090.38</f>
        <v>5441.17</v>
      </c>
      <c r="G43" s="23">
        <f>+E43</f>
        <v>4788.16</v>
      </c>
      <c r="H43" s="23">
        <f t="shared" si="0"/>
        <v>2740.079999999999</v>
      </c>
      <c r="I43" s="25"/>
    </row>
    <row r="44" spans="3:9" ht="13.5" customHeight="1" thickBot="1">
      <c r="C44" s="20" t="s">
        <v>34</v>
      </c>
      <c r="D44" s="13">
        <v>-4759.98</v>
      </c>
      <c r="E44" s="16"/>
      <c r="F44" s="16">
        <f>515.03+294.52+0.04+104.56</f>
        <v>914.1499999999999</v>
      </c>
      <c r="G44" s="23"/>
      <c r="H44" s="23">
        <f t="shared" si="0"/>
        <v>-5674.129999999999</v>
      </c>
      <c r="I44" s="25"/>
    </row>
    <row r="45" spans="3:9" ht="13.5" customHeight="1" thickBot="1">
      <c r="C45" s="12" t="s">
        <v>35</v>
      </c>
      <c r="D45" s="28">
        <v>18392.960000000006</v>
      </c>
      <c r="E45" s="16">
        <v>44533.89</v>
      </c>
      <c r="F45" s="16">
        <v>43032.86</v>
      </c>
      <c r="G45" s="23">
        <v>43931.28</v>
      </c>
      <c r="H45" s="23">
        <f>+D45+E45-F45</f>
        <v>19893.990000000005</v>
      </c>
      <c r="I45" s="27" t="s">
        <v>36</v>
      </c>
    </row>
    <row r="46" spans="3:9" s="30" customFormat="1" ht="13.5" customHeight="1" thickBot="1">
      <c r="C46" s="12" t="s">
        <v>18</v>
      </c>
      <c r="D46" s="18">
        <f>SUM(D35:D45)</f>
        <v>537295.4700000002</v>
      </c>
      <c r="E46" s="19">
        <f>SUM(E35:E45)</f>
        <v>1404631.0699999998</v>
      </c>
      <c r="F46" s="19">
        <f>SUM(F35:F45)</f>
        <v>1360588.8199999998</v>
      </c>
      <c r="G46" s="19">
        <f>SUM(G35:G45)</f>
        <v>1153359.56</v>
      </c>
      <c r="H46" s="19">
        <f>SUM(H35:H45)</f>
        <v>581337.7199999999</v>
      </c>
      <c r="I46" s="29"/>
    </row>
    <row r="47" spans="3:9" ht="13.5" customHeight="1" thickBot="1">
      <c r="C47" s="56" t="s">
        <v>37</v>
      </c>
      <c r="D47" s="56"/>
      <c r="E47" s="56"/>
      <c r="F47" s="56"/>
      <c r="G47" s="56"/>
      <c r="H47" s="56"/>
      <c r="I47" s="56"/>
    </row>
    <row r="48" spans="3:9" ht="41.25" customHeight="1" thickBot="1">
      <c r="C48" s="31" t="s">
        <v>38</v>
      </c>
      <c r="D48" s="57" t="s">
        <v>39</v>
      </c>
      <c r="E48" s="57"/>
      <c r="F48" s="57"/>
      <c r="G48" s="57"/>
      <c r="H48" s="57"/>
      <c r="I48" s="32" t="s">
        <v>40</v>
      </c>
    </row>
    <row r="49" spans="3:8" ht="22.5" customHeight="1">
      <c r="C49" s="33" t="s">
        <v>41</v>
      </c>
      <c r="D49" s="33"/>
      <c r="E49" s="33"/>
      <c r="F49" s="33"/>
      <c r="G49" s="33"/>
      <c r="H49" s="34">
        <f>+H32+H46</f>
        <v>916398.0199999999</v>
      </c>
    </row>
    <row r="50" spans="3:8" ht="12" customHeight="1" hidden="1">
      <c r="C50" s="36" t="s">
        <v>42</v>
      </c>
      <c r="D50" s="36"/>
      <c r="F50" s="37"/>
      <c r="G50" s="37"/>
      <c r="H50" s="37"/>
    </row>
    <row r="51" ht="12.75" customHeight="1" hidden="1">
      <c r="C51" s="38" t="s">
        <v>43</v>
      </c>
    </row>
    <row r="52" spans="3:8" ht="12.75">
      <c r="C52" s="2"/>
      <c r="D52" s="2"/>
      <c r="E52" s="2"/>
      <c r="F52" s="2"/>
      <c r="G52" s="2"/>
      <c r="H52" s="2"/>
    </row>
    <row r="53" spans="3:8" ht="15" customHeight="1" hidden="1">
      <c r="C53" s="36"/>
      <c r="D53" s="39">
        <f>+D35+D36+D37+D40</f>
        <v>479154.6800000001</v>
      </c>
      <c r="E53" s="39">
        <f>+E35+E36+E37+E40</f>
        <v>1355309.02</v>
      </c>
      <c r="F53" s="39">
        <f>+F35+F36+F37+F40</f>
        <v>1309478.3699999999</v>
      </c>
      <c r="G53" s="39">
        <f>+G35+G36+G37+G40</f>
        <v>1104640.12</v>
      </c>
      <c r="H53" s="39">
        <f>+H35+H36+H37+H40</f>
        <v>524985.3300000001</v>
      </c>
    </row>
    <row r="54" spans="4:8" ht="12.75" hidden="1">
      <c r="D54" s="40"/>
      <c r="H54" s="35">
        <f>80073.45+14554.14+13656.79+20489.97+10513.75+73741.64+4868.56+351723.37+58569.05+2425.31+1360.83</f>
        <v>631976.86</v>
      </c>
    </row>
    <row r="55" spans="3:8" ht="12.75">
      <c r="C55" s="35" t="s">
        <v>44</v>
      </c>
      <c r="E55" s="40">
        <f>+E46+E32+33150</f>
        <v>1437781.0699999998</v>
      </c>
      <c r="F55" s="40"/>
      <c r="G55" s="40">
        <f>+G46+G32</f>
        <v>1153359.56</v>
      </c>
      <c r="H55" s="40"/>
    </row>
    <row r="57" ht="12.75" hidden="1">
      <c r="D57" s="35">
        <v>1579500.08</v>
      </c>
    </row>
    <row r="58" spans="3:4" ht="12.75" hidden="1">
      <c r="C58" s="35" t="s">
        <v>45</v>
      </c>
      <c r="D58" s="35">
        <f>297356.28+71869.56+239377.74+162449</f>
        <v>771052.5800000001</v>
      </c>
    </row>
    <row r="59" ht="12.75" hidden="1">
      <c r="D59" s="40">
        <f>+D57-D46-D32</f>
        <v>704410.2699999998</v>
      </c>
    </row>
  </sheetData>
  <sheetProtection/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16">
      <selection activeCell="I24" sqref="I24"/>
    </sheetView>
  </sheetViews>
  <sheetFormatPr defaultColWidth="9.00390625" defaultRowHeight="12.75"/>
  <cols>
    <col min="1" max="1" width="4.625" style="41" customWidth="1"/>
    <col min="2" max="2" width="12.375" style="41" customWidth="1"/>
    <col min="3" max="3" width="13.375" style="41" hidden="1" customWidth="1"/>
    <col min="4" max="4" width="12.125" style="41" customWidth="1"/>
    <col min="5" max="5" width="13.625" style="41" customWidth="1"/>
    <col min="6" max="6" width="13.375" style="41" customWidth="1"/>
    <col min="7" max="7" width="14.375" style="41" customWidth="1"/>
    <col min="8" max="9" width="15.125" style="41" customWidth="1"/>
    <col min="10" max="16384" width="9.125" style="41" customWidth="1"/>
  </cols>
  <sheetData>
    <row r="13" spans="1:9" ht="15">
      <c r="A13" s="67" t="s">
        <v>46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7" t="s">
        <v>47</v>
      </c>
      <c r="B14" s="67"/>
      <c r="C14" s="67"/>
      <c r="D14" s="67"/>
      <c r="E14" s="67"/>
      <c r="F14" s="67"/>
      <c r="G14" s="67"/>
      <c r="H14" s="67"/>
      <c r="I14" s="67"/>
    </row>
    <row r="15" spans="1:9" ht="15">
      <c r="A15" s="67" t="s">
        <v>48</v>
      </c>
      <c r="B15" s="67"/>
      <c r="C15" s="67"/>
      <c r="D15" s="67"/>
      <c r="E15" s="67"/>
      <c r="F15" s="67"/>
      <c r="G15" s="67"/>
      <c r="H15" s="67"/>
      <c r="I15" s="67"/>
    </row>
    <row r="16" spans="1:9" ht="60">
      <c r="A16" s="42" t="s">
        <v>49</v>
      </c>
      <c r="B16" s="42" t="s">
        <v>50</v>
      </c>
      <c r="C16" s="42" t="s">
        <v>51</v>
      </c>
      <c r="D16" s="42" t="s">
        <v>52</v>
      </c>
      <c r="E16" s="42" t="s">
        <v>53</v>
      </c>
      <c r="F16" s="43" t="s">
        <v>54</v>
      </c>
      <c r="G16" s="43" t="s">
        <v>55</v>
      </c>
      <c r="H16" s="42" t="s">
        <v>56</v>
      </c>
      <c r="I16" s="42" t="s">
        <v>57</v>
      </c>
    </row>
    <row r="17" spans="1:9" ht="15">
      <c r="A17" s="44" t="s">
        <v>58</v>
      </c>
      <c r="B17" s="45">
        <v>-263.76446</v>
      </c>
      <c r="C17" s="46"/>
      <c r="D17" s="46">
        <v>238.76408</v>
      </c>
      <c r="E17" s="46">
        <v>230.67516</v>
      </c>
      <c r="F17" s="46">
        <v>33.15</v>
      </c>
      <c r="G17" s="45">
        <v>29.40986</v>
      </c>
      <c r="H17" s="47">
        <v>93.01898</v>
      </c>
      <c r="I17" s="47">
        <f>B17+D17+F17-G17</f>
        <v>-21.26023999999998</v>
      </c>
    </row>
    <row r="18" spans="2:7" ht="15">
      <c r="B18" s="48"/>
      <c r="C18" s="48"/>
      <c r="D18" s="48"/>
      <c r="E18" s="48"/>
      <c r="F18" s="48"/>
      <c r="G18" s="48"/>
    </row>
    <row r="19" ht="15">
      <c r="A19" s="41" t="s">
        <v>59</v>
      </c>
    </row>
    <row r="20" spans="1:6" ht="15">
      <c r="A20" s="49" t="s">
        <v>60</v>
      </c>
      <c r="B20" s="50"/>
      <c r="C20" s="50"/>
      <c r="D20" s="50"/>
      <c r="E20" s="50"/>
      <c r="F20" s="50"/>
    </row>
    <row r="21" spans="1:6" ht="15">
      <c r="A21" s="51" t="s">
        <v>61</v>
      </c>
      <c r="B21" s="50"/>
      <c r="C21" s="50"/>
      <c r="D21" s="50"/>
      <c r="E21" s="50"/>
      <c r="F21" s="50"/>
    </row>
    <row r="22" spans="1:6" ht="15">
      <c r="A22" s="51" t="s">
        <v>62</v>
      </c>
      <c r="B22" s="50"/>
      <c r="C22" s="50"/>
      <c r="D22" s="50"/>
      <c r="E22" s="50"/>
      <c r="F22" s="50"/>
    </row>
    <row r="23" spans="1:6" ht="15">
      <c r="A23" s="49" t="s">
        <v>63</v>
      </c>
      <c r="B23" s="50"/>
      <c r="C23" s="50"/>
      <c r="D23" s="50"/>
      <c r="E23" s="50"/>
      <c r="F23" s="50"/>
    </row>
    <row r="24" spans="1:6" ht="15">
      <c r="A24" s="49" t="s">
        <v>64</v>
      </c>
      <c r="B24" s="50"/>
      <c r="C24" s="50"/>
      <c r="D24" s="50"/>
      <c r="E24" s="50"/>
      <c r="F24" s="50"/>
    </row>
    <row r="25" spans="1:6" ht="15">
      <c r="A25" s="49" t="s">
        <v>65</v>
      </c>
      <c r="B25" s="50"/>
      <c r="C25" s="50"/>
      <c r="D25" s="50"/>
      <c r="E25" s="50"/>
      <c r="F25" s="50"/>
    </row>
    <row r="26" spans="1:6" ht="15">
      <c r="A26" s="50" t="s">
        <v>66</v>
      </c>
      <c r="B26" s="50"/>
      <c r="C26" s="50"/>
      <c r="D26" s="52"/>
      <c r="E26" s="52"/>
      <c r="F26" s="52"/>
    </row>
    <row r="27" spans="1:6" ht="15">
      <c r="A27" s="50" t="s">
        <v>67</v>
      </c>
      <c r="B27" s="50"/>
      <c r="C27" s="50"/>
      <c r="D27" s="52"/>
      <c r="E27" s="52"/>
      <c r="F27" s="52"/>
    </row>
    <row r="28" spans="1:6" ht="15">
      <c r="A28" s="50"/>
      <c r="B28" s="50"/>
      <c r="C28" s="50"/>
      <c r="D28" s="50"/>
      <c r="E28" s="50"/>
      <c r="F28" s="50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2023-03-03T20:03:51Z</dcterms:created>
  <dcterms:modified xsi:type="dcterms:W3CDTF">2023-03-04T13:10:20Z</dcterms:modified>
  <cp:category/>
  <cp:version/>
  <cp:contentType/>
  <cp:contentStatus/>
</cp:coreProperties>
</file>