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<sst xmlns="http://schemas.openxmlformats.org/spreadsheetml/2006/main" count="79" uniqueCount="71">
  <si>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</si>
  <si>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</si>
  <si>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</si>
  <si>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2/3  по ул. Школьная с 01.01.2022г. по 31.12.2022г.</t>
  </si>
  <si>
    <t>наименование</t>
  </si>
  <si>
    <t>Задолженность населения на 01.01.2022г. (руб.)</t>
  </si>
  <si>
    <t>Начислено населению за 2022г. (руб.)</t>
  </si>
  <si>
    <t>Поступило в счет оплаты в 2022г. (руб.)</t>
  </si>
  <si>
    <t>Перечислено поставщику услуг в 2022г. (руб.)</t>
  </si>
  <si>
    <t>Задолженность населения на 01.01.2023г. (руб.)</t>
  </si>
  <si>
    <t>Наименование поставщика</t>
  </si>
  <si>
    <t>Коммунальные услуги</t>
  </si>
  <si>
    <t>Отопление</t>
  </si>
  <si>
    <t xml:space="preserve"> ООО "ТСК",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</si>
  <si>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</si>
  <si>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</si>
  <si>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</si>
  <si>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</si>
  <si>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</si>
  <si>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</si>
  <si>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</si>
  <si>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</si>
  <si>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Н/2011-106 от 01.10.2011г.</t>
  </si>
  <si>
    <t>Текущий ремонт</t>
  </si>
  <si>
    <t>Капитальный ремонт</t>
  </si>
  <si>
    <t>Электричество</t>
  </si>
  <si>
    <t>ООО "ПСК"</t>
  </si>
  <si>
    <t>Вывоз ТБО и  КГО</t>
  </si>
  <si>
    <t>АО "Управляющая компания по обращению с отходами в ЛО"</t>
  </si>
  <si>
    <t>Аренда контейнера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</si>
  <si>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</si>
  <si>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</si>
  <si>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</si>
  <si>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</si>
  <si>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электроэнергия СОИ</t>
  </si>
  <si>
    <t>водоснабжение СОИ</t>
  </si>
  <si>
    <t>Повышающий коэффициент</t>
  </si>
  <si>
    <t>т/о узлов учета теп/энергии</t>
  </si>
  <si>
    <t xml:space="preserve"> ООО"Энерго-Сервис"</t>
  </si>
  <si>
    <t>Агентское вознаграждение</t>
  </si>
  <si>
    <t>ТСЖ "Родник-2004"</t>
  </si>
  <si>
    <t>Прочие поступления</t>
  </si>
  <si>
    <t>Размещение Интернет оборудования</t>
  </si>
  <si>
    <t xml:space="preserve">Поступило за размещение интернет оборудования 24700,00 руб. </t>
  </si>
  <si>
    <t>ООО "Икс-Трим", АО "Эр-Телеком холдинг", ПАО "Ростелеком"</t>
  </si>
  <si>
    <t>Быковский Б.В.</t>
  </si>
  <si>
    <t xml:space="preserve">Поступило от Быковский Б.В. за управление и содержание общедомового имущества  69121,91 руб. </t>
  </si>
  <si>
    <t>Общая задолженность по дому  на 01.01.2023г.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</si>
  <si>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</si>
  <si>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</si>
  <si>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ИТОГО ЖКУ</t>
  </si>
  <si>
    <t>ОТЧЕТ</t>
  </si>
  <si>
    <t>по выполнению плана текущего ремонта жилого дома</t>
  </si>
  <si>
    <t>№ 2/3 по ул. Школьная с 01.01.2022г. по 31.12.2022г.</t>
  </si>
  <si>
    <t>№                             п/п</t>
  </si>
  <si>
    <t>Остаток на 01.01.2022г.,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</si>
  <si>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</si>
  <si>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</si>
  <si>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</si>
  <si>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</si>
  <si>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</si>
  <si>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01.01.2023г.,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</si>
  <si>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</si>
  <si>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</si>
  <si>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1</t>
    </r>
    <r>
      <rPr>
        <b/>
        <sz val="11"/>
        <color indexed="8"/>
        <rFont val="Calibri"/>
        <family val="2"/>
      </rPr>
      <t xml:space="preserve">,93 </t>
    </r>
    <r>
      <rPr>
        <b/>
        <sz val="11"/>
        <color indexed="8"/>
        <rFont val="Calibri"/>
        <family val="2"/>
      </rPr>
      <t>т</t>
    </r>
    <r>
      <rPr>
        <sz val="10"/>
        <rFont val="Arial Cyr"/>
        <family val="0"/>
      </rPr>
      <t>ыс.рублей, в том числе:</t>
    </r>
  </si>
  <si>
    <t>Восстановление водоотводящих устройств, утепление чердачных перекрытий, утепление трубопроводов</t>
  </si>
  <si>
    <t>в чердачных и подвальных помещениях - 1.36 т.р.</t>
  </si>
  <si>
    <t xml:space="preserve">Производство работ по устранению неисправностей в системе освещения общедомовых </t>
  </si>
  <si>
    <t>помещений ( с заменой ламп накаливания, выключателей и конструктивных элементов</t>
  </si>
  <si>
    <t>светильников) - 0.54 т.р.</t>
  </si>
  <si>
    <t>Расходные материалы - 0.03т.р.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</si>
</sst>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9" fillId="0" borderId="13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3" fillId="1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" fontId="8" fillId="33" borderId="15" xfId="0" applyNumberFormat="1" applyFont="1" applyFill="1" applyBorder="1" applyAlignment="1">
      <alignment horizontal="right" vertical="top" wrapText="1"/>
    </xf>
    <xf numFmtId="4" fontId="9" fillId="33" borderId="15" xfId="0" applyNumberFormat="1" applyFont="1" applyFill="1" applyBorder="1" applyAlignment="1">
      <alignment vertical="top" wrapText="1"/>
    </xf>
    <xf numFmtId="4" fontId="9" fillId="33" borderId="12" xfId="0" applyNumberFormat="1" applyFont="1" applyFill="1" applyBorder="1" applyAlignment="1">
      <alignment vertical="top" wrapText="1"/>
    </xf>
    <xf numFmtId="0" fontId="8" fillId="33" borderId="15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" fontId="8" fillId="34" borderId="15" xfId="0" applyNumberFormat="1" applyFont="1" applyFill="1" applyBorder="1" applyAlignment="1">
      <alignment horizontal="right" vertical="top" wrapText="1"/>
    </xf>
    <xf numFmtId="4" fontId="8" fillId="34" borderId="15" xfId="0" applyNumberFormat="1" applyFont="1" applyFill="1" applyBorder="1" applyAlignment="1">
      <alignment vertical="top" wrapText="1"/>
    </xf>
    <xf numFmtId="4" fontId="9" fillId="34" borderId="12" xfId="0" applyNumberFormat="1" applyFont="1" applyFill="1" applyBorder="1" applyAlignment="1">
      <alignment vertical="top" wrapText="1"/>
    </xf>
    <xf numFmtId="0" fontId="12" fillId="34" borderId="15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3" fillId="35" borderId="14" xfId="0" applyFont="1" applyFill="1" applyBorder="1" applyAlignment="1">
      <alignment horizontal="center" vertical="top" wrapText="1"/>
    </xf>
    <xf numFmtId="4" fontId="8" fillId="35" borderId="15" xfId="0" applyNumberFormat="1" applyFont="1" applyFill="1" applyBorder="1" applyAlignment="1">
      <alignment horizontal="right" vertical="top" wrapText="1"/>
    </xf>
    <xf numFmtId="4" fontId="8" fillId="35" borderId="15" xfId="0" applyNumberFormat="1" applyFont="1" applyFill="1" applyBorder="1" applyAlignment="1">
      <alignment vertical="top" wrapText="1"/>
    </xf>
    <xf numFmtId="4" fontId="9" fillId="35" borderId="15" xfId="0" applyNumberFormat="1" applyFont="1" applyFill="1" applyBorder="1" applyAlignment="1">
      <alignment vertical="top" wrapText="1"/>
    </xf>
    <xf numFmtId="0" fontId="12" fillId="35" borderId="15" xfId="0" applyFont="1" applyFill="1" applyBorder="1" applyAlignment="1">
      <alignment horizontal="center" vertical="top" wrapText="1"/>
    </xf>
    <xf numFmtId="0" fontId="0" fillId="35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6" xfId="52" applyBorder="1" applyAlignment="1">
      <alignment horizontal="center" vertical="center" wrapText="1"/>
      <protection/>
    </xf>
    <xf numFmtId="0" fontId="32" fillId="0" borderId="16" xfId="52" applyFont="1" applyBorder="1" applyAlignment="1">
      <alignment horizontal="center" vertical="center" wrapText="1"/>
      <protection/>
    </xf>
    <xf numFmtId="0" fontId="40" fillId="0" borderId="16" xfId="52" applyFont="1" applyBorder="1" applyAlignment="1">
      <alignment horizontal="center" vertical="center"/>
      <protection/>
    </xf>
    <xf numFmtId="2" fontId="40" fillId="10" borderId="16" xfId="52" applyNumberFormat="1" applyFont="1" applyFill="1" applyBorder="1" applyAlignment="1">
      <alignment horizontal="center" vertical="center"/>
      <protection/>
    </xf>
    <xf numFmtId="2" fontId="40" fillId="34" borderId="16" xfId="52" applyNumberFormat="1" applyFont="1" applyFill="1" applyBorder="1" applyAlignment="1">
      <alignment horizontal="center" vertical="center"/>
      <protection/>
    </xf>
    <xf numFmtId="2" fontId="40" fillId="0" borderId="16" xfId="52" applyNumberFormat="1" applyFont="1" applyFill="1" applyBorder="1" applyAlignment="1">
      <alignment horizontal="center" vertical="center"/>
      <protection/>
    </xf>
    <xf numFmtId="0" fontId="32" fillId="0" borderId="0" xfId="52" applyBorder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4" fontId="8" fillId="0" borderId="16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0"/>
  <sheetViews>
    <sheetView zoomScalePageLayoutView="0" workbookViewId="0" topLeftCell="C34">
      <selection activeCell="D63" sqref="D63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00390625" style="51" customWidth="1"/>
    <col min="4" max="4" width="12.75390625" style="51" customWidth="1"/>
    <col min="5" max="5" width="11.875" style="51" customWidth="1"/>
    <col min="6" max="6" width="13.25390625" style="51" customWidth="1"/>
    <col min="7" max="7" width="11.875" style="51" customWidth="1"/>
    <col min="8" max="8" width="13.25390625" style="51" customWidth="1"/>
    <col min="9" max="9" width="23.625" style="51" customWidth="1"/>
    <col min="10" max="10" width="10.125" style="2" hidden="1" customWidth="1"/>
    <col min="11" max="11" width="0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 customHeight="1">
      <c r="C21" s="7"/>
      <c r="D21" s="7"/>
      <c r="E21" s="8"/>
      <c r="F21" s="8"/>
      <c r="G21" s="8"/>
      <c r="H21" s="8"/>
      <c r="I21" s="8"/>
    </row>
    <row r="22" spans="3:9" ht="14.25">
      <c r="C22" s="71" t="s">
        <v>1</v>
      </c>
      <c r="D22" s="71"/>
      <c r="E22" s="71"/>
      <c r="F22" s="71"/>
      <c r="G22" s="71"/>
      <c r="H22" s="71"/>
      <c r="I22" s="71"/>
    </row>
    <row r="23" spans="3:9" ht="12.75">
      <c r="C23" s="72" t="s">
        <v>2</v>
      </c>
      <c r="D23" s="72"/>
      <c r="E23" s="72"/>
      <c r="F23" s="72"/>
      <c r="G23" s="72"/>
      <c r="H23" s="72"/>
      <c r="I23" s="72"/>
    </row>
    <row r="24" spans="3:9" ht="12.75">
      <c r="C24" s="72" t="s">
        <v>3</v>
      </c>
      <c r="D24" s="72"/>
      <c r="E24" s="72"/>
      <c r="F24" s="72"/>
      <c r="G24" s="72"/>
      <c r="H24" s="72"/>
      <c r="I24" s="72"/>
    </row>
    <row r="25" spans="3:9" ht="6" customHeight="1" thickBot="1">
      <c r="C25" s="73"/>
      <c r="D25" s="73"/>
      <c r="E25" s="73"/>
      <c r="F25" s="73"/>
      <c r="G25" s="73"/>
      <c r="H25" s="73"/>
      <c r="I25" s="73"/>
    </row>
    <row r="26" spans="3:9" ht="55.5" customHeight="1" thickBot="1">
      <c r="C26" s="9" t="s">
        <v>4</v>
      </c>
      <c r="D26" s="10" t="s">
        <v>5</v>
      </c>
      <c r="E26" s="11" t="s">
        <v>6</v>
      </c>
      <c r="F26" s="11" t="s">
        <v>7</v>
      </c>
      <c r="G26" s="11" t="s">
        <v>8</v>
      </c>
      <c r="H26" s="11" t="s">
        <v>9</v>
      </c>
      <c r="I26" s="10" t="s">
        <v>10</v>
      </c>
    </row>
    <row r="27" spans="3:9" ht="13.5" customHeight="1" thickBot="1">
      <c r="C27" s="74" t="s">
        <v>11</v>
      </c>
      <c r="D27" s="75"/>
      <c r="E27" s="75"/>
      <c r="F27" s="75"/>
      <c r="G27" s="75"/>
      <c r="H27" s="75"/>
      <c r="I27" s="76"/>
    </row>
    <row r="28" spans="3:11" ht="13.5" customHeight="1" thickBot="1">
      <c r="C28" s="12" t="s">
        <v>12</v>
      </c>
      <c r="D28" s="13">
        <v>243.25000000001484</v>
      </c>
      <c r="E28" s="14"/>
      <c r="F28" s="14">
        <v>243.25</v>
      </c>
      <c r="G28" s="14"/>
      <c r="H28" s="15">
        <f>+D28+E28-F28</f>
        <v>1.4836132322670892E-11</v>
      </c>
      <c r="I28" s="77" t="s">
        <v>13</v>
      </c>
      <c r="K28" s="2">
        <f>48748.09+65.48+33.41</f>
        <v>48846.98</v>
      </c>
    </row>
    <row r="29" spans="3:11" ht="13.5" customHeight="1" thickBot="1">
      <c r="C29" s="12" t="s">
        <v>14</v>
      </c>
      <c r="D29" s="13">
        <v>218.67000000001525</v>
      </c>
      <c r="E29" s="16"/>
      <c r="F29" s="16">
        <f>0.47+148.87+69.33</f>
        <v>218.67000000000002</v>
      </c>
      <c r="G29" s="14"/>
      <c r="H29" s="15">
        <f>+D29+E29-F29</f>
        <v>1.5234036254696548E-11</v>
      </c>
      <c r="I29" s="78"/>
      <c r="K29" s="17">
        <f>16.54+45.55+17233.82-3607.31</f>
        <v>13688.6</v>
      </c>
    </row>
    <row r="30" spans="3:11" ht="13.5" customHeight="1" thickBot="1">
      <c r="C30" s="12" t="s">
        <v>15</v>
      </c>
      <c r="D30" s="13">
        <v>52.01000000000043</v>
      </c>
      <c r="E30" s="16"/>
      <c r="F30" s="16">
        <v>52.01</v>
      </c>
      <c r="G30" s="14"/>
      <c r="H30" s="15">
        <f>+D30+E30-F30</f>
        <v>4.334310688136611E-13</v>
      </c>
      <c r="I30" s="78"/>
      <c r="K30" s="17">
        <f>11723.41-216.81+26.1</f>
        <v>11532.7</v>
      </c>
    </row>
    <row r="31" spans="3:11" ht="13.5" customHeight="1" thickBot="1">
      <c r="C31" s="12" t="s">
        <v>16</v>
      </c>
      <c r="D31" s="13">
        <v>68.4600000000055</v>
      </c>
      <c r="E31" s="16"/>
      <c r="F31" s="16">
        <v>68.46</v>
      </c>
      <c r="G31" s="14"/>
      <c r="H31" s="15">
        <f>+D31+E31-F31</f>
        <v>5.4996007747831754E-12</v>
      </c>
      <c r="I31" s="78"/>
      <c r="K31" s="2">
        <f>9.59+4181.84-76.1+2.22+2556.47-360.01</f>
        <v>6314.01</v>
      </c>
    </row>
    <row r="32" spans="3:11" ht="13.5" customHeight="1" hidden="1">
      <c r="C32" s="12" t="s">
        <v>17</v>
      </c>
      <c r="D32" s="13"/>
      <c r="E32" s="16"/>
      <c r="F32" s="16"/>
      <c r="G32" s="14"/>
      <c r="H32" s="15">
        <f>+D32+E32-F32</f>
        <v>0</v>
      </c>
      <c r="I32" s="79"/>
      <c r="K32" s="2">
        <f>3.55+486.73-1645.94+168.41+0.38+0.14-8.24+0.08-6.06</f>
        <v>-1000.95</v>
      </c>
    </row>
    <row r="33" spans="3:9" ht="13.5" customHeight="1" thickBot="1">
      <c r="C33" s="12" t="s">
        <v>18</v>
      </c>
      <c r="D33" s="18">
        <f>SUM(D28:D32)</f>
        <v>582.390000000036</v>
      </c>
      <c r="E33" s="19">
        <f>SUM(E28:E32)</f>
        <v>0</v>
      </c>
      <c r="F33" s="19">
        <f>SUM(F28:F32)</f>
        <v>582.3900000000001</v>
      </c>
      <c r="G33" s="19">
        <f>SUM(G28:G32)</f>
        <v>0</v>
      </c>
      <c r="H33" s="19">
        <f>SUM(H28:H32)</f>
        <v>3.6003200420964276E-11</v>
      </c>
      <c r="I33" s="12"/>
    </row>
    <row r="34" spans="3:9" ht="13.5" customHeight="1" thickBot="1">
      <c r="C34" s="63" t="s">
        <v>19</v>
      </c>
      <c r="D34" s="63"/>
      <c r="E34" s="63"/>
      <c r="F34" s="63"/>
      <c r="G34" s="63"/>
      <c r="H34" s="63"/>
      <c r="I34" s="63"/>
    </row>
    <row r="35" spans="3:9" ht="60" customHeight="1" thickBot="1">
      <c r="C35" s="20" t="s">
        <v>4</v>
      </c>
      <c r="D35" s="10" t="s">
        <v>5</v>
      </c>
      <c r="E35" s="11" t="s">
        <v>6</v>
      </c>
      <c r="F35" s="11" t="s">
        <v>7</v>
      </c>
      <c r="G35" s="11" t="s">
        <v>8</v>
      </c>
      <c r="H35" s="11" t="s">
        <v>9</v>
      </c>
      <c r="I35" s="21" t="s">
        <v>20</v>
      </c>
    </row>
    <row r="36" spans="3:9" ht="25.5" customHeight="1" thickBot="1">
      <c r="C36" s="9" t="s">
        <v>21</v>
      </c>
      <c r="D36" s="22">
        <v>28137.339999999967</v>
      </c>
      <c r="E36" s="23">
        <v>301522.44</v>
      </c>
      <c r="F36" s="23">
        <v>302650.62</v>
      </c>
      <c r="G36" s="23">
        <f>+E36</f>
        <v>301522.44</v>
      </c>
      <c r="H36" s="23">
        <f aca="true" t="shared" si="0" ref="H36:H46">+D36+E36-F36</f>
        <v>27009.159999999974</v>
      </c>
      <c r="I36" s="64" t="s">
        <v>22</v>
      </c>
    </row>
    <row r="37" spans="3:10" ht="14.25" customHeight="1" thickBot="1">
      <c r="C37" s="12" t="s">
        <v>23</v>
      </c>
      <c r="D37" s="13">
        <v>7413.320000000007</v>
      </c>
      <c r="E37" s="14">
        <v>79537.08</v>
      </c>
      <c r="F37" s="14">
        <v>79803.75</v>
      </c>
      <c r="G37" s="23">
        <v>1929.11</v>
      </c>
      <c r="H37" s="23">
        <f>+D37+E37-F37</f>
        <v>7146.650000000009</v>
      </c>
      <c r="I37" s="65"/>
      <c r="J37" s="24"/>
    </row>
    <row r="38" spans="3:9" ht="13.5" customHeight="1" thickBot="1">
      <c r="C38" s="20" t="s">
        <v>24</v>
      </c>
      <c r="D38" s="25">
        <v>2.4666380049609415E-11</v>
      </c>
      <c r="E38" s="14"/>
      <c r="F38" s="14"/>
      <c r="G38" s="23"/>
      <c r="H38" s="23">
        <f t="shared" si="0"/>
        <v>2.4666380049609415E-11</v>
      </c>
      <c r="I38" s="26"/>
    </row>
    <row r="39" spans="3:11" ht="12.75" customHeight="1" thickBot="1">
      <c r="C39" s="12" t="s">
        <v>25</v>
      </c>
      <c r="D39" s="25">
        <v>876.5299999999897</v>
      </c>
      <c r="E39" s="14"/>
      <c r="F39" s="14">
        <v>876.53</v>
      </c>
      <c r="G39" s="23"/>
      <c r="H39" s="23">
        <f t="shared" si="0"/>
        <v>-1.0231815394945443E-11</v>
      </c>
      <c r="I39" s="27" t="s">
        <v>26</v>
      </c>
      <c r="J39" s="2">
        <f>18280.89+4054.44</f>
        <v>22335.329999999998</v>
      </c>
      <c r="K39" s="2">
        <f>19716.33+4180.25</f>
        <v>23896.58</v>
      </c>
    </row>
    <row r="40" spans="3:11" ht="32.25" customHeight="1" thickBot="1">
      <c r="C40" s="12" t="s">
        <v>27</v>
      </c>
      <c r="D40" s="13">
        <v>55.95999999998023</v>
      </c>
      <c r="E40" s="14"/>
      <c r="F40" s="14">
        <v>55.96</v>
      </c>
      <c r="G40" s="23"/>
      <c r="H40" s="23">
        <f t="shared" si="0"/>
        <v>-1.9774404336203588E-11</v>
      </c>
      <c r="I40" s="28" t="s">
        <v>28</v>
      </c>
      <c r="J40" s="2">
        <f>140.43+4631.58</f>
        <v>4772.01</v>
      </c>
      <c r="K40" s="2">
        <f>24.21+254.78+5254.2</f>
        <v>5533.19</v>
      </c>
    </row>
    <row r="41" spans="3:9" s="34" customFormat="1" ht="13.5" customHeight="1" hidden="1">
      <c r="C41" s="29" t="s">
        <v>29</v>
      </c>
      <c r="D41" s="30">
        <v>0</v>
      </c>
      <c r="E41" s="31"/>
      <c r="F41" s="31"/>
      <c r="G41" s="23"/>
      <c r="H41" s="32">
        <f t="shared" si="0"/>
        <v>0</v>
      </c>
      <c r="I41" s="33" t="s">
        <v>30</v>
      </c>
    </row>
    <row r="42" spans="3:9" ht="33" customHeight="1" thickBot="1">
      <c r="C42" s="12" t="s">
        <v>31</v>
      </c>
      <c r="D42" s="13">
        <v>350.39999999999964</v>
      </c>
      <c r="E42" s="16">
        <v>3753.6</v>
      </c>
      <c r="F42" s="16">
        <v>3759.43</v>
      </c>
      <c r="G42" s="23"/>
      <c r="H42" s="23">
        <f>+D42+E42-F42</f>
        <v>344.57000000000016</v>
      </c>
      <c r="I42" s="28" t="s">
        <v>32</v>
      </c>
    </row>
    <row r="43" spans="3:9" ht="13.5" customHeight="1" thickBot="1">
      <c r="C43" s="20" t="s">
        <v>33</v>
      </c>
      <c r="D43" s="13">
        <v>45.23000000000398</v>
      </c>
      <c r="E43" s="16"/>
      <c r="F43" s="16">
        <v>45.23</v>
      </c>
      <c r="G43" s="23"/>
      <c r="H43" s="23">
        <f t="shared" si="0"/>
        <v>3.986144747614162E-12</v>
      </c>
      <c r="I43" s="27"/>
    </row>
    <row r="44" spans="3:9" ht="13.5" customHeight="1" thickBot="1">
      <c r="C44" s="20" t="s">
        <v>34</v>
      </c>
      <c r="D44" s="13"/>
      <c r="E44" s="16">
        <f>11531.97+3116.81</f>
        <v>14648.779999999999</v>
      </c>
      <c r="F44" s="16">
        <f>11983.44+3226.59</f>
        <v>15210.03</v>
      </c>
      <c r="G44" s="23">
        <f>+E44</f>
        <v>14648.779999999999</v>
      </c>
      <c r="H44" s="23">
        <f t="shared" si="0"/>
        <v>-561.2500000000018</v>
      </c>
      <c r="I44" s="27"/>
    </row>
    <row r="45" spans="3:9" ht="13.5" customHeight="1" thickBot="1">
      <c r="C45" s="20" t="s">
        <v>35</v>
      </c>
      <c r="D45" s="13">
        <v>193.99</v>
      </c>
      <c r="E45" s="16"/>
      <c r="F45" s="16">
        <f>71.82+89.19+32.8</f>
        <v>193.81</v>
      </c>
      <c r="G45" s="23"/>
      <c r="H45" s="23">
        <f t="shared" si="0"/>
        <v>0.18000000000000682</v>
      </c>
      <c r="I45" s="27"/>
    </row>
    <row r="46" spans="3:11" s="39" customFormat="1" ht="13.5" thickBot="1">
      <c r="C46" s="20" t="s">
        <v>36</v>
      </c>
      <c r="D46" s="35">
        <v>0</v>
      </c>
      <c r="E46" s="36"/>
      <c r="F46" s="36"/>
      <c r="G46" s="23"/>
      <c r="H46" s="37">
        <f t="shared" si="0"/>
        <v>0</v>
      </c>
      <c r="I46" s="38"/>
      <c r="K46" s="39">
        <f>321.3+159.47</f>
        <v>480.77</v>
      </c>
    </row>
    <row r="47" spans="3:9" ht="17.25" customHeight="1" thickBot="1">
      <c r="C47" s="12" t="s">
        <v>37</v>
      </c>
      <c r="D47" s="13">
        <v>1134.6499999999996</v>
      </c>
      <c r="E47" s="16">
        <v>12153.96</v>
      </c>
      <c r="F47" s="16">
        <v>12173.7</v>
      </c>
      <c r="G47" s="23">
        <v>5743.44</v>
      </c>
      <c r="H47" s="23">
        <f>+D47+E47-F47</f>
        <v>1114.909999999998</v>
      </c>
      <c r="I47" s="28" t="s">
        <v>38</v>
      </c>
    </row>
    <row r="48" spans="3:9" s="45" customFormat="1" ht="13.5" hidden="1" thickBot="1">
      <c r="C48" s="40" t="s">
        <v>39</v>
      </c>
      <c r="D48" s="41">
        <v>0</v>
      </c>
      <c r="E48" s="42"/>
      <c r="F48" s="42"/>
      <c r="G48" s="23">
        <f>+E48</f>
        <v>0</v>
      </c>
      <c r="H48" s="43">
        <f>+D48+E48-F48</f>
        <v>0</v>
      </c>
      <c r="I48" s="44" t="s">
        <v>40</v>
      </c>
    </row>
    <row r="49" spans="3:9" s="46" customFormat="1" ht="15.75" customHeight="1" thickBot="1">
      <c r="C49" s="12" t="s">
        <v>18</v>
      </c>
      <c r="D49" s="18">
        <f>SUM(D36:D48)</f>
        <v>38207.41999999997</v>
      </c>
      <c r="E49" s="19">
        <f>SUM(E36:E48)</f>
        <v>411615.86000000004</v>
      </c>
      <c r="F49" s="19">
        <f>SUM(F36:F48)</f>
        <v>414769.06000000006</v>
      </c>
      <c r="G49" s="19">
        <f>SUM(G36:G48)</f>
        <v>323843.76999999996</v>
      </c>
      <c r="H49" s="19">
        <f>SUM(H36:H48)</f>
        <v>35054.21999999998</v>
      </c>
      <c r="I49" s="26"/>
    </row>
    <row r="50" spans="3:9" ht="13.5" customHeight="1" thickBot="1">
      <c r="C50" s="66" t="s">
        <v>41</v>
      </c>
      <c r="D50" s="66"/>
      <c r="E50" s="66"/>
      <c r="F50" s="66"/>
      <c r="G50" s="66"/>
      <c r="H50" s="66"/>
      <c r="I50" s="66"/>
    </row>
    <row r="51" spans="3:9" ht="40.5" customHeight="1" thickBot="1">
      <c r="C51" s="47" t="s">
        <v>42</v>
      </c>
      <c r="D51" s="67" t="s">
        <v>43</v>
      </c>
      <c r="E51" s="67"/>
      <c r="F51" s="67"/>
      <c r="G51" s="67"/>
      <c r="H51" s="67"/>
      <c r="I51" s="48" t="s">
        <v>44</v>
      </c>
    </row>
    <row r="52" spans="3:9" ht="28.5" customHeight="1" thickBot="1">
      <c r="C52" s="47" t="s">
        <v>45</v>
      </c>
      <c r="D52" s="68" t="s">
        <v>46</v>
      </c>
      <c r="E52" s="69"/>
      <c r="F52" s="69"/>
      <c r="G52" s="69"/>
      <c r="H52" s="70"/>
      <c r="I52" s="27" t="s">
        <v>45</v>
      </c>
    </row>
    <row r="53" spans="3:8" ht="18" customHeight="1">
      <c r="C53" s="49" t="s">
        <v>47</v>
      </c>
      <c r="D53" s="49"/>
      <c r="E53" s="49"/>
      <c r="F53" s="49"/>
      <c r="G53" s="49"/>
      <c r="H53" s="50">
        <f>+H33+H49</f>
        <v>35054.220000000016</v>
      </c>
    </row>
    <row r="54" spans="3:4" ht="15" hidden="1">
      <c r="C54" s="52" t="s">
        <v>48</v>
      </c>
      <c r="D54" s="52"/>
    </row>
    <row r="55" ht="12.75" hidden="1">
      <c r="C55" s="53" t="s">
        <v>49</v>
      </c>
    </row>
    <row r="56" spans="5:6" ht="12.75">
      <c r="E56" s="54"/>
      <c r="F56" s="54"/>
    </row>
    <row r="57" spans="4:8" ht="12.75">
      <c r="D57" s="54"/>
      <c r="E57" s="54"/>
      <c r="F57" s="54"/>
      <c r="G57" s="54"/>
      <c r="H57" s="54"/>
    </row>
    <row r="58" ht="12.75" hidden="1">
      <c r="H58" s="51">
        <f>6242.8+1089.13+333.02+4802.16+24728.96+2424.59+31911.48</f>
        <v>71532.14</v>
      </c>
    </row>
    <row r="59" spans="3:8" ht="12.75">
      <c r="C59" s="51" t="s">
        <v>50</v>
      </c>
      <c r="E59" s="54">
        <f>+E49+E33+24700+69121.91</f>
        <v>505437.77</v>
      </c>
      <c r="F59" s="54"/>
      <c r="G59" s="54">
        <f>+G49+G33</f>
        <v>323843.76999999996</v>
      </c>
      <c r="H59" s="54"/>
    </row>
    <row r="60" spans="4:8" ht="12.75" hidden="1">
      <c r="D60" s="54">
        <f>+D36+D37+D38+D42</f>
        <v>35901.06</v>
      </c>
      <c r="E60" s="54">
        <f>+E36+E37+E38+E42</f>
        <v>384813.12</v>
      </c>
      <c r="F60" s="54">
        <f>+F36+F37+F38+F42</f>
        <v>386213.8</v>
      </c>
      <c r="G60" s="54">
        <f>+G36+G37+G38+G42</f>
        <v>303451.55</v>
      </c>
      <c r="H60" s="54">
        <f>+H36+H37+H38+H42</f>
        <v>34500.380000000005</v>
      </c>
    </row>
  </sheetData>
  <sheetProtection/>
  <mergeCells count="11">
    <mergeCell ref="I28:I32"/>
    <mergeCell ref="C34:I34"/>
    <mergeCell ref="I36:I37"/>
    <mergeCell ref="C50:I50"/>
    <mergeCell ref="D51:H51"/>
    <mergeCell ref="D52:H52"/>
    <mergeCell ref="C22:I22"/>
    <mergeCell ref="C23:I23"/>
    <mergeCell ref="C24:I24"/>
    <mergeCell ref="C25:I25"/>
    <mergeCell ref="C27:I27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6"/>
  <sheetViews>
    <sheetView tabSelected="1" zoomScaleSheetLayoutView="120" zoomScalePageLayoutView="0" workbookViewId="0" topLeftCell="A14">
      <selection activeCell="I24" sqref="I24"/>
    </sheetView>
  </sheetViews>
  <sheetFormatPr defaultColWidth="9.00390625" defaultRowHeight="12.75"/>
  <cols>
    <col min="1" max="1" width="4.625" style="55" customWidth="1"/>
    <col min="2" max="2" width="12.375" style="55" customWidth="1"/>
    <col min="3" max="3" width="13.375" style="55" hidden="1" customWidth="1"/>
    <col min="4" max="4" width="12.125" style="55" customWidth="1"/>
    <col min="5" max="5" width="13.625" style="55" customWidth="1"/>
    <col min="6" max="6" width="13.375" style="55" customWidth="1"/>
    <col min="7" max="7" width="14.375" style="55" customWidth="1"/>
    <col min="8" max="8" width="15.125" style="55" customWidth="1"/>
    <col min="9" max="9" width="13.625" style="55" customWidth="1"/>
    <col min="10" max="16384" width="9.125" style="55" customWidth="1"/>
  </cols>
  <sheetData>
    <row r="13" spans="1:9" ht="15">
      <c r="A13" s="80" t="s">
        <v>51</v>
      </c>
      <c r="B13" s="80"/>
      <c r="C13" s="80"/>
      <c r="D13" s="80"/>
      <c r="E13" s="80"/>
      <c r="F13" s="80"/>
      <c r="G13" s="80"/>
      <c r="H13" s="80"/>
      <c r="I13" s="80"/>
    </row>
    <row r="14" spans="1:9" ht="15">
      <c r="A14" s="80" t="s">
        <v>52</v>
      </c>
      <c r="B14" s="80"/>
      <c r="C14" s="80"/>
      <c r="D14" s="80"/>
      <c r="E14" s="80"/>
      <c r="F14" s="80"/>
      <c r="G14" s="80"/>
      <c r="H14" s="80"/>
      <c r="I14" s="80"/>
    </row>
    <row r="15" spans="1:9" ht="15">
      <c r="A15" s="80" t="s">
        <v>53</v>
      </c>
      <c r="B15" s="80"/>
      <c r="C15" s="80"/>
      <c r="D15" s="80"/>
      <c r="E15" s="80"/>
      <c r="F15" s="80"/>
      <c r="G15" s="80"/>
      <c r="H15" s="80"/>
      <c r="I15" s="80"/>
    </row>
    <row r="16" spans="1:9" ht="60">
      <c r="A16" s="56" t="s">
        <v>54</v>
      </c>
      <c r="B16" s="56" t="s">
        <v>55</v>
      </c>
      <c r="C16" s="56" t="s">
        <v>56</v>
      </c>
      <c r="D16" s="56" t="s">
        <v>57</v>
      </c>
      <c r="E16" s="56" t="s">
        <v>58</v>
      </c>
      <c r="F16" s="57" t="s">
        <v>59</v>
      </c>
      <c r="G16" s="57" t="s">
        <v>60</v>
      </c>
      <c r="H16" s="56" t="s">
        <v>61</v>
      </c>
      <c r="I16" s="56" t="s">
        <v>62</v>
      </c>
    </row>
    <row r="17" spans="1:9" ht="15">
      <c r="A17" s="58" t="s">
        <v>63</v>
      </c>
      <c r="B17" s="59">
        <v>-116.45657</v>
      </c>
      <c r="C17" s="60">
        <v>0</v>
      </c>
      <c r="D17" s="60">
        <v>79.53708</v>
      </c>
      <c r="E17" s="60">
        <v>79.80375</v>
      </c>
      <c r="F17" s="60">
        <v>93.82191</v>
      </c>
      <c r="G17" s="59">
        <v>1.92911</v>
      </c>
      <c r="H17" s="61">
        <v>7.14665</v>
      </c>
      <c r="I17" s="61">
        <f>B17+D17+F17-G17</f>
        <v>54.973310000000005</v>
      </c>
    </row>
    <row r="19" ht="15">
      <c r="A19" s="55" t="s">
        <v>64</v>
      </c>
    </row>
    <row r="20" ht="15">
      <c r="A20" s="55" t="s">
        <v>65</v>
      </c>
    </row>
    <row r="21" ht="15">
      <c r="A21" s="55" t="s">
        <v>66</v>
      </c>
    </row>
    <row r="22" ht="15">
      <c r="A22" s="55" t="s">
        <v>67</v>
      </c>
    </row>
    <row r="23" ht="15">
      <c r="A23" s="55" t="s">
        <v>68</v>
      </c>
    </row>
    <row r="24" ht="15">
      <c r="A24" s="55" t="s">
        <v>69</v>
      </c>
    </row>
    <row r="25" ht="15">
      <c r="A25" s="55" t="s">
        <v>70</v>
      </c>
    </row>
    <row r="26" ht="15">
      <c r="G26" s="62"/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УЮТ-СЕРВИС</dc:creator>
  <cp:keywords/>
  <dc:description/>
  <cp:lastModifiedBy>ООО УЮТ-СЕРВИС</cp:lastModifiedBy>
  <dcterms:created xsi:type="dcterms:W3CDTF">2023-03-03T20:27:29Z</dcterms:created>
  <dcterms:modified xsi:type="dcterms:W3CDTF">2023-03-04T13:16:50Z</dcterms:modified>
  <cp:category/>
  <cp:version/>
  <cp:contentType/>
  <cp:contentStatus/>
</cp:coreProperties>
</file>