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<sst xmlns="http://schemas.openxmlformats.org/spreadsheetml/2006/main" count="81" uniqueCount="74">
  <si>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</si>
  <si>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</si>
  <si>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</si>
  <si>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Центральная с 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</si>
  <si>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</si>
  <si>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</si>
  <si>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</si>
  <si>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</si>
  <si>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</si>
  <si>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</si>
  <si>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</si>
  <si>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</si>
  <si>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</si>
  <si>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</si>
  <si>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</si>
  <si>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</si>
  <si>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</si>
  <si>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</si>
  <si>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</si>
  <si>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</si>
  <si>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</si>
  <si>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</si>
  <si>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Н/2009-82 от 01.03.2009г.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</si>
  <si>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</si>
  <si>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</si>
  <si>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</si>
  <si>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</si>
  <si>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</si>
  <si>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</si>
  <si>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</si>
  <si>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</si>
  <si>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</si>
  <si>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</si>
  <si>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</si>
  <si>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</si>
  <si>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</si>
  <si>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</si>
  <si>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</si>
  <si>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</si>
  <si>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</si>
  <si>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</si>
  <si>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</si>
  <si>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</si>
  <si>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</si>
  <si>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</si>
  <si>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</si>
  <si>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</si>
  <si>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</si>
  <si>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</si>
  <si>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8/1 по ул. Центральная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</si>
  <si>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</si>
  <si>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</si>
  <si>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</si>
  <si>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</si>
  <si>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</si>
  <si>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</si>
  <si>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</si>
  <si>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</si>
  <si>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</si>
  <si>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</si>
  <si>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101</t>
    </r>
    <r>
      <rPr>
        <b/>
        <sz val="11"/>
        <color indexed="8"/>
        <rFont val="Calibri"/>
        <family val="2"/>
      </rPr>
      <t>.33</t>
    </r>
    <r>
      <rPr>
        <sz val="10"/>
        <rFont val="Arial Cyr"/>
        <family val="0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</si>
  <si>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</si>
  <si>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- 0.38 т.р.</t>
  </si>
  <si>
    <t>Ремонт систем ГВС, ХВС, ЦО - 0.37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</si>
  <si>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</si>
  <si>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- 22.21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</si>
  <si>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</si>
  <si>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</si>
  <si>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- 4.12 т.р.</t>
  </si>
  <si>
    <t>Расходные материалы - 0.52 т.р.</t>
  </si>
  <si>
    <t>Аварийные работы - 7.21 т.р.</t>
  </si>
  <si>
    <t>Восстановительные работы, не входящих в состав технического обслуживания</t>
  </si>
  <si>
    <t>лифтов - 66.52 т.р.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</si>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</sst>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3" borderId="16" xfId="52" applyNumberFormat="1" applyFont="1" applyFill="1" applyBorder="1" applyAlignment="1">
      <alignment horizontal="center" vertical="center"/>
      <protection/>
    </xf>
    <xf numFmtId="2" fontId="41" fillId="34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3" fillId="33" borderId="0" xfId="52" applyFill="1" applyBorder="1">
      <alignment/>
      <protection/>
    </xf>
    <xf numFmtId="0" fontId="33" fillId="0" borderId="0" xfId="52" applyFill="1" applyBorder="1">
      <alignment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zoomScalePageLayoutView="0" workbookViewId="0" topLeftCell="C24">
      <selection activeCell="G44" sqref="G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125" style="34" customWidth="1"/>
    <col min="4" max="4" width="13.1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25390625" style="34" customWidth="1"/>
    <col min="9" max="9" width="24.125" style="34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6" t="s">
        <v>1</v>
      </c>
      <c r="D22" s="56"/>
      <c r="E22" s="56"/>
      <c r="F22" s="56"/>
      <c r="G22" s="56"/>
      <c r="H22" s="56"/>
      <c r="I22" s="56"/>
    </row>
    <row r="23" spans="3:9" ht="12.75">
      <c r="C23" s="57" t="s">
        <v>2</v>
      </c>
      <c r="D23" s="57"/>
      <c r="E23" s="57"/>
      <c r="F23" s="57"/>
      <c r="G23" s="57"/>
      <c r="H23" s="57"/>
      <c r="I23" s="57"/>
    </row>
    <row r="24" spans="3:9" ht="12.75">
      <c r="C24" s="57" t="s">
        <v>3</v>
      </c>
      <c r="D24" s="57"/>
      <c r="E24" s="57"/>
      <c r="F24" s="57"/>
      <c r="G24" s="57"/>
      <c r="H24" s="57"/>
      <c r="I24" s="57"/>
    </row>
    <row r="25" spans="3:9" ht="6" customHeight="1" thickBot="1">
      <c r="C25" s="58"/>
      <c r="D25" s="58"/>
      <c r="E25" s="58"/>
      <c r="F25" s="58"/>
      <c r="G25" s="58"/>
      <c r="H25" s="58"/>
      <c r="I25" s="58"/>
    </row>
    <row r="26" spans="3:9" ht="52.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9" t="s">
        <v>11</v>
      </c>
      <c r="D27" s="60"/>
      <c r="E27" s="60"/>
      <c r="F27" s="60"/>
      <c r="G27" s="60"/>
      <c r="H27" s="60"/>
      <c r="I27" s="61"/>
    </row>
    <row r="28" spans="3:11" ht="13.5" customHeight="1" thickBot="1">
      <c r="C28" s="12" t="s">
        <v>12</v>
      </c>
      <c r="D28" s="13">
        <v>65418.58000000005</v>
      </c>
      <c r="E28" s="14"/>
      <c r="F28" s="14">
        <v>15333.14</v>
      </c>
      <c r="G28" s="14"/>
      <c r="H28" s="14">
        <f>+D28+E28-F28</f>
        <v>50085.44000000005</v>
      </c>
      <c r="I28" s="62" t="s">
        <v>13</v>
      </c>
      <c r="K28" s="15">
        <f>387020.85+179916.73</f>
        <v>566937.58</v>
      </c>
    </row>
    <row r="29" spans="3:11" ht="13.5" customHeight="1" thickBot="1">
      <c r="C29" s="12" t="s">
        <v>14</v>
      </c>
      <c r="D29" s="13">
        <v>108238.67000000003</v>
      </c>
      <c r="E29" s="16"/>
      <c r="F29" s="16">
        <f>16753.42+703.19+1797.14</f>
        <v>19253.749999999996</v>
      </c>
      <c r="G29" s="14"/>
      <c r="H29" s="14">
        <f>+D29+E29-F29</f>
        <v>88984.92000000003</v>
      </c>
      <c r="I29" s="63"/>
      <c r="K29" s="15">
        <f>205334.21-7971.22+160075.25</f>
        <v>357438.24</v>
      </c>
    </row>
    <row r="30" spans="3:11" ht="13.5" customHeight="1" thickBot="1">
      <c r="C30" s="12" t="s">
        <v>15</v>
      </c>
      <c r="D30" s="13">
        <v>45518.80999999999</v>
      </c>
      <c r="E30" s="16"/>
      <c r="F30" s="16">
        <v>9384.4</v>
      </c>
      <c r="G30" s="14"/>
      <c r="H30" s="14">
        <f>+D30+E30-F30</f>
        <v>36134.40999999999</v>
      </c>
      <c r="I30" s="63"/>
      <c r="K30" s="15">
        <f>42309.83+4998.97+104362.87-6075.83</f>
        <v>145595.84</v>
      </c>
    </row>
    <row r="31" spans="3:11" ht="13.5" customHeight="1" thickBot="1">
      <c r="C31" s="12" t="s">
        <v>16</v>
      </c>
      <c r="D31" s="13">
        <v>31059.989999999998</v>
      </c>
      <c r="E31" s="16"/>
      <c r="F31" s="16">
        <v>7377.55</v>
      </c>
      <c r="G31" s="14"/>
      <c r="H31" s="14">
        <f>+D31+E31-F31</f>
        <v>23682.44</v>
      </c>
      <c r="I31" s="63"/>
      <c r="K31" s="2">
        <f>14681+38311.22-2132.67+17937.81+28124.69-972.7</f>
        <v>95949.35</v>
      </c>
    </row>
    <row r="32" spans="3:11" ht="13.5" customHeight="1" hidden="1">
      <c r="C32" s="12" t="s">
        <v>17</v>
      </c>
      <c r="D32" s="13"/>
      <c r="E32" s="16"/>
      <c r="F32" s="16"/>
      <c r="G32" s="14"/>
      <c r="H32" s="14">
        <f>+D32+E32-F32</f>
        <v>0</v>
      </c>
      <c r="I32" s="64"/>
      <c r="K32" s="15">
        <f>1416.13-0.67+2178.26+3989.69+39.44-0.85</f>
        <v>7621.999999999999</v>
      </c>
    </row>
    <row r="33" spans="3:9" ht="13.5" customHeight="1" thickBot="1">
      <c r="C33" s="12" t="s">
        <v>18</v>
      </c>
      <c r="D33" s="17">
        <f>SUM(D28:D32)</f>
        <v>250236.05000000008</v>
      </c>
      <c r="E33" s="18">
        <f>SUM(E28:E32)</f>
        <v>0</v>
      </c>
      <c r="F33" s="18">
        <f>SUM(F28:F32)</f>
        <v>51348.840000000004</v>
      </c>
      <c r="G33" s="18">
        <f>SUM(G28:G32)</f>
        <v>0</v>
      </c>
      <c r="H33" s="18">
        <f>SUM(H28:H32)</f>
        <v>198887.21000000008</v>
      </c>
      <c r="I33" s="19"/>
    </row>
    <row r="34" spans="3:9" ht="13.5" customHeight="1" thickBot="1">
      <c r="C34" s="51" t="s">
        <v>19</v>
      </c>
      <c r="D34" s="51"/>
      <c r="E34" s="51"/>
      <c r="F34" s="51"/>
      <c r="G34" s="51"/>
      <c r="H34" s="51"/>
      <c r="I34" s="51"/>
    </row>
    <row r="35" spans="3:9" ht="51.75" customHeight="1" thickBot="1">
      <c r="C35" s="20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1" t="s">
        <v>20</v>
      </c>
    </row>
    <row r="36" spans="3:11" ht="21.75" customHeight="1" thickBot="1">
      <c r="C36" s="9" t="s">
        <v>21</v>
      </c>
      <c r="D36" s="22">
        <v>286451.17000000016</v>
      </c>
      <c r="E36" s="23">
        <v>1720742.76</v>
      </c>
      <c r="F36" s="23">
        <v>1709952.96</v>
      </c>
      <c r="G36" s="14">
        <f>+E36</f>
        <v>1720742.76</v>
      </c>
      <c r="H36" s="23">
        <f>+D36+E36-F36</f>
        <v>297240.9700000002</v>
      </c>
      <c r="I36" s="52" t="s">
        <v>22</v>
      </c>
      <c r="J36" s="24">
        <f>312755.24+57.19-0.14+179.56-0.44+18.73+182.89-D36</f>
        <v>26741.85999999981</v>
      </c>
      <c r="K36" s="24">
        <f>367612.31+911.98+2918.72+371.48+3597.29+10.57+103.25-H36</f>
        <v>78284.62999999971</v>
      </c>
    </row>
    <row r="37" spans="3:10" ht="14.25" customHeight="1" thickBot="1">
      <c r="C37" s="12" t="s">
        <v>23</v>
      </c>
      <c r="D37" s="13">
        <v>60073.60000000009</v>
      </c>
      <c r="E37" s="14">
        <v>362050.79</v>
      </c>
      <c r="F37" s="14">
        <v>360085.68</v>
      </c>
      <c r="G37" s="14">
        <v>101325.65</v>
      </c>
      <c r="H37" s="23">
        <f aca="true" t="shared" si="0" ref="H37:H47">+D37+E37-F37</f>
        <v>62038.71000000008</v>
      </c>
      <c r="I37" s="53"/>
      <c r="J37" s="24"/>
    </row>
    <row r="38" spans="3:9" ht="13.5" customHeight="1" hidden="1">
      <c r="C38" s="20" t="s">
        <v>24</v>
      </c>
      <c r="D38" s="25">
        <v>0</v>
      </c>
      <c r="E38" s="14"/>
      <c r="F38" s="14"/>
      <c r="G38" s="14"/>
      <c r="H38" s="23">
        <f t="shared" si="0"/>
        <v>0</v>
      </c>
      <c r="I38" s="26"/>
    </row>
    <row r="39" spans="3:9" ht="12.75" customHeight="1" thickBot="1">
      <c r="C39" s="12" t="s">
        <v>25</v>
      </c>
      <c r="D39" s="13">
        <v>33410.830000000045</v>
      </c>
      <c r="E39" s="14">
        <v>200143.08</v>
      </c>
      <c r="F39" s="14">
        <v>198816.53</v>
      </c>
      <c r="G39" s="14">
        <v>184007.98</v>
      </c>
      <c r="H39" s="23">
        <f t="shared" si="0"/>
        <v>34737.380000000034</v>
      </c>
      <c r="I39" s="27" t="s">
        <v>26</v>
      </c>
    </row>
    <row r="40" spans="3:11" ht="30" customHeight="1" thickBot="1">
      <c r="C40" s="12" t="s">
        <v>27</v>
      </c>
      <c r="D40" s="13">
        <v>13370.839999999967</v>
      </c>
      <c r="E40" s="14"/>
      <c r="F40" s="14">
        <f>23.31+3569.37</f>
        <v>3592.68</v>
      </c>
      <c r="G40" s="14"/>
      <c r="H40" s="23">
        <f t="shared" si="0"/>
        <v>9778.159999999967</v>
      </c>
      <c r="I40" s="28" t="s">
        <v>28</v>
      </c>
      <c r="J40" s="2">
        <f>26199.19+40110.98</f>
        <v>66310.17</v>
      </c>
      <c r="K40" s="2">
        <f>40987.33+19100.16+18915.49</f>
        <v>79002.98000000001</v>
      </c>
    </row>
    <row r="41" spans="3:9" ht="27.75" customHeight="1" thickBot="1">
      <c r="C41" s="12" t="s">
        <v>29</v>
      </c>
      <c r="D41" s="13">
        <v>2074.8000000000065</v>
      </c>
      <c r="E41" s="16">
        <v>17899.68</v>
      </c>
      <c r="F41" s="16">
        <v>17625.82</v>
      </c>
      <c r="G41" s="14"/>
      <c r="H41" s="23">
        <f t="shared" si="0"/>
        <v>2348.660000000007</v>
      </c>
      <c r="I41" s="28" t="s">
        <v>30</v>
      </c>
    </row>
    <row r="42" spans="3:9" ht="13.5" customHeight="1" thickBot="1">
      <c r="C42" s="20" t="s">
        <v>31</v>
      </c>
      <c r="D42" s="13">
        <v>12466.299999999963</v>
      </c>
      <c r="E42" s="16"/>
      <c r="F42" s="16">
        <v>2044.33</v>
      </c>
      <c r="G42" s="14"/>
      <c r="H42" s="23">
        <f t="shared" si="0"/>
        <v>10421.969999999963</v>
      </c>
      <c r="I42" s="27"/>
    </row>
    <row r="43" spans="3:9" ht="13.5" customHeight="1" thickBot="1">
      <c r="C43" s="12" t="s">
        <v>32</v>
      </c>
      <c r="D43" s="13">
        <v>7379.780000000021</v>
      </c>
      <c r="E43" s="16">
        <v>44751.47</v>
      </c>
      <c r="F43" s="16">
        <v>46259.04</v>
      </c>
      <c r="G43" s="14">
        <v>67417.68</v>
      </c>
      <c r="H43" s="23">
        <f t="shared" si="0"/>
        <v>5872.210000000021</v>
      </c>
      <c r="I43" s="28" t="s">
        <v>33</v>
      </c>
    </row>
    <row r="44" spans="3:9" ht="13.5" customHeight="1" thickBot="1">
      <c r="C44" s="12" t="s">
        <v>34</v>
      </c>
      <c r="D44" s="13">
        <v>5197.239999999983</v>
      </c>
      <c r="E44" s="16">
        <f>103316.95+15572.15</f>
        <v>118889.09999999999</v>
      </c>
      <c r="F44" s="16">
        <f>62701.98+10180.57</f>
        <v>72882.55</v>
      </c>
      <c r="G44" s="14">
        <f>+E44</f>
        <v>118889.09999999999</v>
      </c>
      <c r="H44" s="14">
        <f t="shared" si="0"/>
        <v>51203.789999999964</v>
      </c>
      <c r="I44" s="28" t="s">
        <v>35</v>
      </c>
    </row>
    <row r="45" spans="3:9" ht="13.5" customHeight="1" thickBot="1">
      <c r="C45" s="12" t="s">
        <v>36</v>
      </c>
      <c r="D45" s="13">
        <v>74307.79</v>
      </c>
      <c r="E45" s="16">
        <f>289.25-12454.81-5191.66</f>
        <v>-17357.22</v>
      </c>
      <c r="F45" s="16">
        <f>43445.61+18114.46+848.79</f>
        <v>62408.86</v>
      </c>
      <c r="G45" s="14"/>
      <c r="H45" s="14">
        <f t="shared" si="0"/>
        <v>-5458.290000000008</v>
      </c>
      <c r="I45" s="28"/>
    </row>
    <row r="46" spans="3:11" ht="13.5" customHeight="1" thickBot="1">
      <c r="C46" s="20" t="s">
        <v>37</v>
      </c>
      <c r="D46" s="13">
        <v>56753.220000000016</v>
      </c>
      <c r="E46" s="16"/>
      <c r="F46" s="16">
        <f>6083.25+3855.94</f>
        <v>9939.19</v>
      </c>
      <c r="G46" s="14"/>
      <c r="H46" s="14">
        <f t="shared" si="0"/>
        <v>46814.03000000001</v>
      </c>
      <c r="I46" s="28"/>
      <c r="J46" s="2">
        <f>7287.78+4237.46</f>
        <v>11525.24</v>
      </c>
      <c r="K46" s="2">
        <f>41726.89+23836.52</f>
        <v>65563.41</v>
      </c>
    </row>
    <row r="47" spans="3:9" ht="13.5" customHeight="1" hidden="1">
      <c r="C47" s="12" t="s">
        <v>38</v>
      </c>
      <c r="D47" s="13">
        <v>0</v>
      </c>
      <c r="E47" s="16"/>
      <c r="F47" s="16"/>
      <c r="G47" s="14">
        <f>+E47</f>
        <v>0</v>
      </c>
      <c r="H47" s="16">
        <f t="shared" si="0"/>
        <v>0</v>
      </c>
      <c r="I47" s="28"/>
    </row>
    <row r="48" spans="3:9" s="29" customFormat="1" ht="13.5" customHeight="1" thickBot="1">
      <c r="C48" s="12" t="s">
        <v>18</v>
      </c>
      <c r="D48" s="17">
        <f>SUM(D36:D47)</f>
        <v>551485.5700000003</v>
      </c>
      <c r="E48" s="18">
        <f>SUM(E36:E47)</f>
        <v>2447119.66</v>
      </c>
      <c r="F48" s="18">
        <f>SUM(F36:F47)</f>
        <v>2483607.6399999997</v>
      </c>
      <c r="G48" s="18">
        <f>SUM(G36:G47)</f>
        <v>2192383.17</v>
      </c>
      <c r="H48" s="18">
        <f>SUM(H36:H47)</f>
        <v>514997.5900000003</v>
      </c>
      <c r="I48" s="26"/>
    </row>
    <row r="49" spans="3:9" ht="13.5" customHeight="1" thickBot="1">
      <c r="C49" s="54" t="s">
        <v>39</v>
      </c>
      <c r="D49" s="54"/>
      <c r="E49" s="54"/>
      <c r="F49" s="54"/>
      <c r="G49" s="54"/>
      <c r="H49" s="54"/>
      <c r="I49" s="54"/>
    </row>
    <row r="50" spans="3:9" ht="52.5" customHeight="1" thickBot="1">
      <c r="C50" s="30" t="s">
        <v>40</v>
      </c>
      <c r="D50" s="55" t="s">
        <v>41</v>
      </c>
      <c r="E50" s="55"/>
      <c r="F50" s="55"/>
      <c r="G50" s="55"/>
      <c r="H50" s="55"/>
      <c r="I50" s="31" t="s">
        <v>42</v>
      </c>
    </row>
    <row r="51" spans="3:8" ht="18.75" customHeight="1">
      <c r="C51" s="32" t="s">
        <v>43</v>
      </c>
      <c r="D51" s="32"/>
      <c r="E51" s="32"/>
      <c r="F51" s="32"/>
      <c r="G51" s="32"/>
      <c r="H51" s="33">
        <f>+H33+H48</f>
        <v>713884.8000000004</v>
      </c>
    </row>
    <row r="52" spans="3:4" ht="15">
      <c r="C52" s="35" t="s">
        <v>44</v>
      </c>
      <c r="D52" s="35"/>
    </row>
    <row r="53" ht="12.75" customHeight="1" hidden="1">
      <c r="C53" s="36" t="s">
        <v>45</v>
      </c>
    </row>
    <row r="54" spans="5:6" ht="12.75">
      <c r="E54" s="37"/>
      <c r="F54" s="37"/>
    </row>
    <row r="55" spans="4:8" ht="12.75" hidden="1">
      <c r="D55" s="38">
        <f>+D36+D37+D41</f>
        <v>348599.57000000024</v>
      </c>
      <c r="E55" s="38">
        <f>+E36+E37+E41</f>
        <v>2100693.23</v>
      </c>
      <c r="F55" s="38">
        <f>+F36+F37+F41</f>
        <v>2087664.46</v>
      </c>
      <c r="G55" s="38">
        <f>+G36+G37+G41</f>
        <v>1822068.41</v>
      </c>
      <c r="H55" s="38">
        <f>+H36+H37+H41</f>
        <v>361628.3400000003</v>
      </c>
    </row>
    <row r="56" spans="4:8" ht="12.75" hidden="1">
      <c r="D56" s="37"/>
      <c r="H56" s="34">
        <f>87618.65+404014.57+10661.09+40538.15+4203.09+52394.83+32061.56+80442.39+48832.19+50.31+11360.1+5.16+2551.28</f>
        <v>774733.3700000001</v>
      </c>
    </row>
    <row r="57" spans="3:8" ht="12.75">
      <c r="C57" s="34" t="s">
        <v>46</v>
      </c>
      <c r="E57" s="37">
        <f>+E48+E33+33150</f>
        <v>2480269.66</v>
      </c>
      <c r="F57" s="37"/>
      <c r="G57" s="37">
        <f>+G48+G33</f>
        <v>2192383.17</v>
      </c>
      <c r="H57" s="37"/>
    </row>
  </sheetData>
  <sheetProtection/>
  <mergeCells count="10">
    <mergeCell ref="C34:I34"/>
    <mergeCell ref="I36:I37"/>
    <mergeCell ref="C49:I49"/>
    <mergeCell ref="D50:H50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tabSelected="1" zoomScaleSheetLayoutView="120" zoomScalePageLayoutView="0" workbookViewId="0" topLeftCell="A14">
      <selection activeCell="I27" sqref="I27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375" style="39" hidden="1" customWidth="1"/>
    <col min="4" max="4" width="12.125" style="39" customWidth="1"/>
    <col min="5" max="5" width="13.625" style="39" customWidth="1"/>
    <col min="6" max="6" width="13.375" style="39" customWidth="1"/>
    <col min="7" max="7" width="14.375" style="39" customWidth="1"/>
    <col min="8" max="8" width="15.125" style="39" customWidth="1"/>
    <col min="9" max="9" width="13.875" style="39" customWidth="1"/>
    <col min="10" max="16384" width="9.125" style="39" customWidth="1"/>
  </cols>
  <sheetData>
    <row r="13" spans="1:9" ht="15">
      <c r="A13" s="65" t="s">
        <v>47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65" t="s">
        <v>48</v>
      </c>
      <c r="B14" s="65"/>
      <c r="C14" s="65"/>
      <c r="D14" s="65"/>
      <c r="E14" s="65"/>
      <c r="F14" s="65"/>
      <c r="G14" s="65"/>
      <c r="H14" s="65"/>
      <c r="I14" s="65"/>
    </row>
    <row r="15" spans="1:9" ht="15">
      <c r="A15" s="65" t="s">
        <v>49</v>
      </c>
      <c r="B15" s="65"/>
      <c r="C15" s="65"/>
      <c r="D15" s="65"/>
      <c r="E15" s="65"/>
      <c r="F15" s="65"/>
      <c r="G15" s="65"/>
      <c r="H15" s="65"/>
      <c r="I15" s="65"/>
    </row>
    <row r="16" spans="1:9" ht="60">
      <c r="A16" s="40" t="s">
        <v>50</v>
      </c>
      <c r="B16" s="40" t="s">
        <v>51</v>
      </c>
      <c r="C16" s="40" t="s">
        <v>52</v>
      </c>
      <c r="D16" s="40" t="s">
        <v>53</v>
      </c>
      <c r="E16" s="40" t="s">
        <v>54</v>
      </c>
      <c r="F16" s="41" t="s">
        <v>55</v>
      </c>
      <c r="G16" s="41" t="s">
        <v>56</v>
      </c>
      <c r="H16" s="40" t="s">
        <v>57</v>
      </c>
      <c r="I16" s="40" t="s">
        <v>58</v>
      </c>
    </row>
    <row r="17" spans="1:9" ht="15">
      <c r="A17" s="42" t="s">
        <v>59</v>
      </c>
      <c r="B17" s="43">
        <v>-118.72696</v>
      </c>
      <c r="C17" s="44"/>
      <c r="D17" s="44">
        <v>362.05079</v>
      </c>
      <c r="E17" s="45">
        <v>360.08568</v>
      </c>
      <c r="F17" s="45">
        <v>33.15</v>
      </c>
      <c r="G17" s="43">
        <v>101.32565</v>
      </c>
      <c r="H17" s="46">
        <v>62.03871</v>
      </c>
      <c r="I17" s="46">
        <f>B17+D17+F17-G17</f>
        <v>175.14817999999997</v>
      </c>
    </row>
    <row r="19" ht="15">
      <c r="A19" s="47" t="s">
        <v>60</v>
      </c>
    </row>
    <row r="20" ht="15">
      <c r="A20" s="47" t="s">
        <v>61</v>
      </c>
    </row>
    <row r="21" ht="15">
      <c r="A21" s="48" t="s">
        <v>62</v>
      </c>
    </row>
    <row r="22" ht="15">
      <c r="A22" s="48" t="s">
        <v>63</v>
      </c>
    </row>
    <row r="23" ht="15">
      <c r="A23" s="48" t="s">
        <v>64</v>
      </c>
    </row>
    <row r="24" ht="15">
      <c r="A24" s="48" t="s">
        <v>65</v>
      </c>
    </row>
    <row r="25" ht="15" customHeight="1">
      <c r="A25" s="48" t="s">
        <v>66</v>
      </c>
    </row>
    <row r="26" ht="15">
      <c r="A26" s="49" t="s">
        <v>67</v>
      </c>
    </row>
    <row r="27" ht="15">
      <c r="A27" s="49" t="s">
        <v>68</v>
      </c>
    </row>
    <row r="28" ht="15">
      <c r="A28" s="49" t="s">
        <v>69</v>
      </c>
    </row>
    <row r="29" ht="15">
      <c r="A29" s="50" t="s">
        <v>70</v>
      </c>
    </row>
    <row r="30" ht="15">
      <c r="A30" s="50" t="s">
        <v>71</v>
      </c>
    </row>
    <row r="31" ht="15">
      <c r="A31" s="50" t="s">
        <v>72</v>
      </c>
    </row>
    <row r="33" ht="15">
      <c r="H33" s="39" t="s">
        <v>73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2023-03-03T20:22:34Z</dcterms:created>
  <dcterms:modified xsi:type="dcterms:W3CDTF">2023-03-04T13:13:00Z</dcterms:modified>
  <cp:category/>
  <cp:version/>
  <cp:contentType/>
  <cp:contentStatus/>
</cp:coreProperties>
</file>