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Березовая11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H56" i="2"/>
  <c r="F54"/>
  <c r="E54"/>
  <c r="D54"/>
  <c r="D47"/>
  <c r="H46"/>
  <c r="H45"/>
  <c r="G44"/>
  <c r="F44"/>
  <c r="F47" s="1"/>
  <c r="E44"/>
  <c r="E47" s="1"/>
  <c r="E57" s="1"/>
  <c r="H43"/>
  <c r="H42"/>
  <c r="J41"/>
  <c r="H41"/>
  <c r="H40"/>
  <c r="H39"/>
  <c r="H38"/>
  <c r="J37"/>
  <c r="H37"/>
  <c r="H54" s="1"/>
  <c r="G37"/>
  <c r="G54" s="1"/>
  <c r="G34"/>
  <c r="F34"/>
  <c r="E34"/>
  <c r="D34"/>
  <c r="H33"/>
  <c r="H32"/>
  <c r="H31"/>
  <c r="H30"/>
  <c r="H34" s="1"/>
  <c r="H29"/>
  <c r="D18" i="1"/>
  <c r="I18" s="1"/>
  <c r="G47" i="2" l="1"/>
  <c r="G57" s="1"/>
  <c r="K37"/>
  <c r="H44"/>
  <c r="H47" s="1"/>
  <c r="H48" s="1"/>
</calcChain>
</file>

<file path=xl/sharedStrings.xml><?xml version="1.0" encoding="utf-8"?>
<sst xmlns="http://schemas.openxmlformats.org/spreadsheetml/2006/main" count="72" uniqueCount="65">
  <si>
    <t>ОТЧЕТ</t>
  </si>
  <si>
    <t>по выполнению плана текущего ремонта жилого дома</t>
  </si>
  <si>
    <t>№ 11 по ул. Березовая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</si>
  <si>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</si>
  <si>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</si>
  <si>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</si>
  <si>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</si>
  <si>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</si>
  <si>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</si>
  <si>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</si>
  <si>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</si>
  <si>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</si>
  <si>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</si>
  <si>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325</t>
    </r>
    <r>
      <rPr>
        <b/>
        <sz val="11"/>
        <rFont val="Calibri"/>
        <family val="2"/>
        <charset val="204"/>
      </rPr>
      <t>.41</t>
    </r>
    <r>
      <rPr>
        <sz val="11"/>
        <color theme="1"/>
        <rFont val="Calibri"/>
        <family val="2"/>
        <charset val="204"/>
        <scheme val="minor"/>
      </rPr>
      <t xml:space="preserve"> 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</si>
  <si>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</si>
  <si>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- 2.21 т.р.</t>
  </si>
  <si>
    <t>Ремонт тепловых сетей,тепловых пунктов и систем теплопотребления - 2.65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</si>
  <si>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</si>
  <si>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</si>
  <si>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- 0.20 т.р.</t>
  </si>
  <si>
    <t>Расходные материалы - 0.04 т.р.</t>
  </si>
  <si>
    <t>ремонт крыльца п.2 - 320.31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</si>
  <si>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</si>
  <si>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</si>
  <si>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</si>
  <si>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11  по ул. Березовая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</si>
  <si>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</si>
  <si>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</si>
  <si>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</si>
  <si>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</si>
  <si>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</si>
  <si>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</si>
  <si>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</si>
  <si>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</si>
  <si>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</si>
  <si>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"СКС"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</si>
  <si>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</si>
  <si>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</si>
  <si>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</si>
  <si>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</si>
  <si>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</si>
  <si>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</si>
  <si>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</si>
  <si>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</si>
  <si>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</si>
  <si>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</si>
  <si>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</si>
  <si>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</si>
  <si>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</si>
  <si>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</si>
  <si>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</si>
  <si>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</si>
  <si>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</si>
  <si>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</si>
  <si>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электроэнергия СОИ</t>
  </si>
  <si>
    <t>водоснабжение СОИ</t>
  </si>
  <si>
    <t>т/о узлов учета теп/энергии</t>
  </si>
  <si>
    <t xml:space="preserve"> ООО"Энерго-Сервис"</t>
  </si>
  <si>
    <t>Общая задолженность по дому  на 01.01.2024г.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</si>
  <si>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</si>
  <si>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</si>
  <si>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26715,00 руб. </t>
  </si>
  <si>
    <t>ООО "Икс-Трим", ПАО "Ростелеком", ООО "СмартТелеком"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</si>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</sst>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/>
    <xf numFmtId="0" fontId="5" fillId="0" borderId="0" xfId="0" applyFont="1"/>
    <xf numFmtId="0" fontId="0" fillId="0" borderId="0" xfId="0" applyFill="1"/>
    <xf numFmtId="0" fontId="0" fillId="0" borderId="0" xfId="0" applyBorder="1"/>
    <xf numFmtId="0" fontId="8" fillId="0" borderId="0" xfId="2" applyFont="1" applyFill="1"/>
    <xf numFmtId="0" fontId="7" fillId="0" borderId="0" xfId="2" applyFill="1"/>
    <xf numFmtId="0" fontId="9" fillId="0" borderId="2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8" fillId="0" borderId="3" xfId="2" applyFont="1" applyFill="1" applyBorder="1"/>
    <xf numFmtId="0" fontId="8" fillId="0" borderId="4" xfId="2" applyFont="1" applyFill="1" applyBorder="1"/>
    <xf numFmtId="0" fontId="9" fillId="0" borderId="0" xfId="2" applyFont="1" applyFill="1" applyAlignment="1">
      <alignment horizontal="center"/>
    </xf>
    <xf numFmtId="0" fontId="8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11" fillId="0" borderId="5" xfId="2" applyFont="1" applyFill="1" applyBorder="1" applyAlignment="1">
      <alignment horizontal="center"/>
    </xf>
    <xf numFmtId="0" fontId="12" fillId="0" borderId="6" xfId="2" applyFont="1" applyFill="1" applyBorder="1" applyAlignment="1">
      <alignment horizontal="center" vertical="top" wrapText="1"/>
    </xf>
    <xf numFmtId="0" fontId="12" fillId="0" borderId="4" xfId="2" applyFont="1" applyFill="1" applyBorder="1" applyAlignment="1">
      <alignment horizontal="center" vertical="top" wrapText="1"/>
    </xf>
    <xf numFmtId="0" fontId="13" fillId="0" borderId="4" xfId="2" applyFont="1" applyFill="1" applyBorder="1" applyAlignment="1">
      <alignment horizontal="center" vertical="top" wrapText="1"/>
    </xf>
    <xf numFmtId="0" fontId="12" fillId="0" borderId="2" xfId="2" applyFont="1" applyFill="1" applyBorder="1" applyAlignment="1">
      <alignment horizontal="center" vertical="top" wrapText="1"/>
    </xf>
    <xf numFmtId="0" fontId="12" fillId="0" borderId="3" xfId="2" applyFont="1" applyFill="1" applyBorder="1" applyAlignment="1">
      <alignment horizontal="center" vertical="top" wrapText="1"/>
    </xf>
    <xf numFmtId="0" fontId="12" fillId="0" borderId="7" xfId="2" applyFont="1" applyFill="1" applyBorder="1" applyAlignment="1">
      <alignment horizontal="center" vertical="top" wrapText="1"/>
    </xf>
    <xf numFmtId="0" fontId="9" fillId="0" borderId="8" xfId="2" applyFont="1" applyFill="1" applyBorder="1" applyAlignment="1">
      <alignment horizontal="center" vertical="top" wrapText="1"/>
    </xf>
    <xf numFmtId="4" fontId="14" fillId="0" borderId="9" xfId="2" applyNumberFormat="1" applyFont="1" applyFill="1" applyBorder="1" applyAlignment="1">
      <alignment horizontal="right" vertical="top" wrapText="1"/>
    </xf>
    <xf numFmtId="4" fontId="15" fillId="0" borderId="9" xfId="2" applyNumberFormat="1" applyFont="1" applyFill="1" applyBorder="1" applyAlignment="1">
      <alignment vertical="top" wrapText="1"/>
    </xf>
    <xf numFmtId="0" fontId="16" fillId="0" borderId="10" xfId="2" applyFont="1" applyFill="1" applyBorder="1" applyAlignment="1">
      <alignment horizontal="center" vertical="center" wrapText="1"/>
    </xf>
    <xf numFmtId="4" fontId="14" fillId="0" borderId="9" xfId="2" applyNumberFormat="1" applyFont="1" applyFill="1" applyBorder="1" applyAlignment="1">
      <alignment vertical="top" wrapText="1"/>
    </xf>
    <xf numFmtId="0" fontId="16" fillId="0" borderId="11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4" fontId="9" fillId="3" borderId="9" xfId="2" applyNumberFormat="1" applyFont="1" applyFill="1" applyBorder="1" applyAlignment="1">
      <alignment vertical="top" wrapText="1"/>
    </xf>
    <xf numFmtId="4" fontId="9" fillId="0" borderId="9" xfId="2" applyNumberFormat="1" applyFont="1" applyFill="1" applyBorder="1" applyAlignment="1">
      <alignment vertical="top" wrapText="1"/>
    </xf>
    <xf numFmtId="0" fontId="9" fillId="0" borderId="6" xfId="2" applyFont="1" applyFill="1" applyBorder="1" applyAlignment="1">
      <alignment horizontal="center" vertical="top" wrapText="1"/>
    </xf>
    <xf numFmtId="0" fontId="9" fillId="0" borderId="3" xfId="2" applyFont="1" applyFill="1" applyBorder="1" applyAlignment="1">
      <alignment horizontal="center" vertical="top" wrapText="1"/>
    </xf>
    <xf numFmtId="0" fontId="12" fillId="0" borderId="9" xfId="2" applyFont="1" applyFill="1" applyBorder="1" applyAlignment="1">
      <alignment horizontal="center" vertical="top" wrapText="1"/>
    </xf>
    <xf numFmtId="4" fontId="14" fillId="4" borderId="4" xfId="2" applyNumberFormat="1" applyFont="1" applyFill="1" applyBorder="1" applyAlignment="1">
      <alignment horizontal="right" vertical="top" wrapText="1"/>
    </xf>
    <xf numFmtId="4" fontId="15" fillId="0" borderId="4" xfId="2" applyNumberFormat="1" applyFont="1" applyFill="1" applyBorder="1" applyAlignment="1">
      <alignment vertical="top" wrapText="1"/>
    </xf>
    <xf numFmtId="4" fontId="7" fillId="0" borderId="0" xfId="2" applyNumberFormat="1" applyFill="1"/>
    <xf numFmtId="0" fontId="17" fillId="0" borderId="8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top" wrapText="1"/>
    </xf>
    <xf numFmtId="4" fontId="16" fillId="0" borderId="9" xfId="2" applyNumberFormat="1" applyFont="1" applyFill="1" applyBorder="1" applyAlignment="1">
      <alignment horizontal="right" vertical="top" wrapText="1"/>
    </xf>
    <xf numFmtId="0" fontId="18" fillId="0" borderId="9" xfId="2" applyFont="1" applyFill="1" applyBorder="1" applyAlignment="1">
      <alignment horizontal="center" vertical="top" wrapText="1"/>
    </xf>
    <xf numFmtId="0" fontId="14" fillId="0" borderId="9" xfId="2" applyFont="1" applyFill="1" applyBorder="1" applyAlignment="1">
      <alignment horizontal="center" vertical="top" wrapText="1"/>
    </xf>
    <xf numFmtId="0" fontId="14" fillId="0" borderId="9" xfId="2" applyFont="1" applyFill="1" applyBorder="1" applyAlignment="1">
      <alignment vertical="top" wrapText="1"/>
    </xf>
    <xf numFmtId="0" fontId="14" fillId="0" borderId="9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top" wrapText="1"/>
    </xf>
    <xf numFmtId="0" fontId="9" fillId="0" borderId="9" xfId="2" applyFont="1" applyFill="1" applyBorder="1" applyAlignment="1">
      <alignment horizontal="center" vertical="top" wrapText="1"/>
    </xf>
    <xf numFmtId="0" fontId="7" fillId="0" borderId="0" xfId="2" applyFont="1" applyFill="1"/>
    <xf numFmtId="0" fontId="19" fillId="0" borderId="0" xfId="2" applyFont="1" applyFill="1"/>
    <xf numFmtId="4" fontId="20" fillId="0" borderId="0" xfId="2" applyNumberFormat="1" applyFont="1" applyFill="1"/>
    <xf numFmtId="0" fontId="14" fillId="0" borderId="0" xfId="2" applyFont="1" applyFill="1"/>
    <xf numFmtId="0" fontId="9" fillId="0" borderId="12" xfId="2" applyFont="1" applyFill="1" applyBorder="1" applyAlignment="1">
      <alignment horizontal="center" vertical="top" wrapText="1"/>
    </xf>
    <xf numFmtId="0" fontId="9" fillId="0" borderId="2" xfId="2" applyFont="1" applyFill="1" applyBorder="1" applyAlignment="1">
      <alignment horizontal="center" wrapText="1"/>
    </xf>
    <xf numFmtId="4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top" wrapText="1"/>
    </xf>
    <xf numFmtId="0" fontId="21" fillId="0" borderId="0" xfId="2" applyFont="1" applyFill="1"/>
    <xf numFmtId="0" fontId="16" fillId="0" borderId="0" xfId="2" applyFont="1" applyFill="1"/>
    <xf numFmtId="4" fontId="14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topLeftCell="C22" workbookViewId="0">
      <selection activeCell="G39" sqref="G39"/>
    </sheetView>
  </sheetViews>
  <sheetFormatPr defaultRowHeight="12.75"/>
  <cols>
    <col min="1" max="1" width="3.42578125" style="14" hidden="1" customWidth="1"/>
    <col min="2" max="2" width="9.140625" style="14" hidden="1" customWidth="1"/>
    <col min="3" max="3" width="28.7109375" style="57" customWidth="1"/>
    <col min="4" max="4" width="14.140625" style="57" customWidth="1"/>
    <col min="5" max="5" width="11.85546875" style="57" customWidth="1"/>
    <col min="6" max="6" width="13.28515625" style="57" customWidth="1"/>
    <col min="7" max="7" width="11.85546875" style="57" customWidth="1"/>
    <col min="8" max="8" width="12.85546875" style="57" customWidth="1"/>
    <col min="9" max="9" width="22.85546875" style="57" customWidth="1"/>
    <col min="10" max="11" width="0" style="14" hidden="1" customWidth="1"/>
    <col min="12" max="16384" width="9.140625" style="14"/>
  </cols>
  <sheetData>
    <row r="1" spans="3:9" ht="12.75" hidden="1" customHeight="1">
      <c r="C1" s="13"/>
      <c r="D1" s="13"/>
      <c r="E1" s="13"/>
      <c r="F1" s="13"/>
      <c r="G1" s="13"/>
      <c r="H1" s="13"/>
      <c r="I1" s="13"/>
    </row>
    <row r="2" spans="3:9" ht="13.5" hidden="1" customHeight="1" thickBot="1">
      <c r="C2" s="13"/>
      <c r="D2" s="13"/>
      <c r="E2" s="13" t="s">
        <v>22</v>
      </c>
      <c r="F2" s="13"/>
      <c r="G2" s="13"/>
      <c r="H2" s="13"/>
      <c r="I2" s="13"/>
    </row>
    <row r="3" spans="3:9" ht="13.5" hidden="1" customHeight="1" thickBot="1">
      <c r="C3" s="15"/>
      <c r="D3" s="16"/>
      <c r="E3" s="17"/>
      <c r="F3" s="17"/>
      <c r="G3" s="17"/>
      <c r="H3" s="17"/>
      <c r="I3" s="18"/>
    </row>
    <row r="4" spans="3:9" ht="12.75" hidden="1" customHeight="1">
      <c r="C4" s="19"/>
      <c r="D4" s="19"/>
      <c r="E4" s="20"/>
      <c r="F4" s="20"/>
      <c r="G4" s="20"/>
      <c r="H4" s="20"/>
      <c r="I4" s="20"/>
    </row>
    <row r="5" spans="3:9" ht="12.75" customHeight="1">
      <c r="C5" s="19"/>
      <c r="D5" s="19"/>
      <c r="E5" s="20"/>
      <c r="F5" s="20"/>
      <c r="G5" s="20"/>
      <c r="H5" s="20"/>
      <c r="I5" s="20"/>
    </row>
    <row r="6" spans="3:9" ht="12.75" customHeight="1">
      <c r="C6" s="19"/>
      <c r="D6" s="19"/>
      <c r="E6" s="20"/>
      <c r="F6" s="20"/>
      <c r="G6" s="20"/>
      <c r="H6" s="20"/>
      <c r="I6" s="20"/>
    </row>
    <row r="7" spans="3:9" ht="12.75" customHeight="1">
      <c r="C7" s="19"/>
      <c r="D7" s="19"/>
      <c r="E7" s="20"/>
      <c r="F7" s="20"/>
      <c r="G7" s="20"/>
      <c r="H7" s="20"/>
      <c r="I7" s="20"/>
    </row>
    <row r="8" spans="3:9" ht="12.75" customHeight="1">
      <c r="C8" s="19"/>
      <c r="D8" s="19"/>
      <c r="E8" s="20"/>
      <c r="F8" s="20"/>
      <c r="G8" s="20"/>
      <c r="H8" s="20"/>
      <c r="I8" s="20"/>
    </row>
    <row r="9" spans="3:9" ht="12.75" customHeight="1">
      <c r="C9" s="19"/>
      <c r="D9" s="19"/>
      <c r="E9" s="20"/>
      <c r="F9" s="20"/>
      <c r="G9" s="20"/>
      <c r="H9" s="20"/>
      <c r="I9" s="20"/>
    </row>
    <row r="10" spans="3:9" ht="12.75" customHeight="1">
      <c r="C10" s="19"/>
      <c r="D10" s="19"/>
      <c r="E10" s="20"/>
      <c r="F10" s="20"/>
      <c r="G10" s="20"/>
      <c r="H10" s="20"/>
      <c r="I10" s="20"/>
    </row>
    <row r="11" spans="3:9" ht="12.75" customHeight="1">
      <c r="C11" s="19"/>
      <c r="D11" s="19"/>
      <c r="E11" s="20"/>
      <c r="F11" s="20"/>
      <c r="G11" s="20"/>
      <c r="H11" s="20"/>
      <c r="I11" s="20"/>
    </row>
    <row r="12" spans="3:9" ht="12.75" customHeight="1">
      <c r="C12" s="19"/>
      <c r="D12" s="19"/>
      <c r="E12" s="20"/>
      <c r="F12" s="20"/>
      <c r="G12" s="20"/>
      <c r="H12" s="20"/>
      <c r="I12" s="20"/>
    </row>
    <row r="13" spans="3:9" ht="12.75" customHeight="1">
      <c r="C13" s="19"/>
      <c r="D13" s="19"/>
      <c r="E13" s="20"/>
      <c r="F13" s="20"/>
      <c r="G13" s="20"/>
      <c r="H13" s="20"/>
      <c r="I13" s="20"/>
    </row>
    <row r="14" spans="3:9" ht="12.75" customHeight="1">
      <c r="C14" s="19"/>
      <c r="D14" s="19"/>
      <c r="E14" s="20"/>
      <c r="F14" s="20"/>
      <c r="G14" s="20"/>
      <c r="H14" s="20"/>
      <c r="I14" s="20"/>
    </row>
    <row r="15" spans="3:9" ht="12.75" customHeight="1">
      <c r="C15" s="19"/>
      <c r="D15" s="19"/>
      <c r="E15" s="20"/>
      <c r="F15" s="20"/>
      <c r="G15" s="20"/>
      <c r="H15" s="20"/>
      <c r="I15" s="20"/>
    </row>
    <row r="16" spans="3:9" ht="12.75" customHeight="1">
      <c r="C16" s="19"/>
      <c r="D16" s="19"/>
      <c r="E16" s="20"/>
      <c r="F16" s="20"/>
      <c r="G16" s="20"/>
      <c r="H16" s="20"/>
      <c r="I16" s="20"/>
    </row>
    <row r="17" spans="3:11" ht="12.75" customHeight="1">
      <c r="C17" s="19"/>
      <c r="D17" s="19"/>
      <c r="E17" s="20"/>
      <c r="F17" s="20"/>
      <c r="G17" s="20"/>
      <c r="H17" s="20"/>
      <c r="I17" s="20"/>
    </row>
    <row r="18" spans="3:11" ht="12.75" customHeight="1">
      <c r="C18" s="19"/>
      <c r="D18" s="19"/>
      <c r="E18" s="20"/>
      <c r="F18" s="20"/>
      <c r="G18" s="20"/>
      <c r="H18" s="20"/>
      <c r="I18" s="20"/>
    </row>
    <row r="19" spans="3:11" ht="12.75" customHeight="1">
      <c r="C19" s="19"/>
      <c r="D19" s="19"/>
      <c r="E19" s="20"/>
      <c r="F19" s="20"/>
      <c r="G19" s="20"/>
      <c r="H19" s="20"/>
      <c r="I19" s="20"/>
    </row>
    <row r="20" spans="3:11" ht="12.75" customHeight="1">
      <c r="C20" s="19"/>
      <c r="D20" s="19"/>
      <c r="E20" s="20"/>
      <c r="F20" s="20"/>
      <c r="G20" s="20"/>
      <c r="H20" s="20"/>
      <c r="I20" s="20"/>
    </row>
    <row r="21" spans="3:11" ht="12.75" customHeight="1">
      <c r="C21" s="19"/>
      <c r="D21" s="19"/>
      <c r="E21" s="20"/>
      <c r="F21" s="20"/>
      <c r="G21" s="20"/>
      <c r="H21" s="20"/>
      <c r="I21" s="20"/>
    </row>
    <row r="22" spans="3:11" ht="12.75" customHeight="1">
      <c r="C22" s="19"/>
      <c r="D22" s="19"/>
      <c r="E22" s="20"/>
      <c r="F22" s="20"/>
      <c r="G22" s="20"/>
      <c r="H22" s="20"/>
      <c r="I22" s="20"/>
    </row>
    <row r="23" spans="3:11" ht="14.25">
      <c r="C23" s="21" t="s">
        <v>23</v>
      </c>
      <c r="D23" s="21"/>
      <c r="E23" s="21"/>
      <c r="F23" s="21"/>
      <c r="G23" s="21"/>
      <c r="H23" s="21"/>
      <c r="I23" s="21"/>
    </row>
    <row r="24" spans="3:11">
      <c r="C24" s="22" t="s">
        <v>24</v>
      </c>
      <c r="D24" s="22"/>
      <c r="E24" s="22"/>
      <c r="F24" s="22"/>
      <c r="G24" s="22"/>
      <c r="H24" s="22"/>
      <c r="I24" s="22"/>
    </row>
    <row r="25" spans="3:11">
      <c r="C25" s="22" t="s">
        <v>25</v>
      </c>
      <c r="D25" s="22"/>
      <c r="E25" s="22"/>
      <c r="F25" s="22"/>
      <c r="G25" s="22"/>
      <c r="H25" s="22"/>
      <c r="I25" s="22"/>
    </row>
    <row r="26" spans="3:11" ht="6" customHeight="1" thickBot="1">
      <c r="C26" s="23"/>
      <c r="D26" s="23"/>
      <c r="E26" s="23"/>
      <c r="F26" s="23"/>
      <c r="G26" s="23"/>
      <c r="H26" s="23"/>
      <c r="I26" s="23"/>
    </row>
    <row r="27" spans="3:11" ht="50.25" customHeight="1" thickBot="1">
      <c r="C27" s="24" t="s">
        <v>26</v>
      </c>
      <c r="D27" s="25" t="s">
        <v>27</v>
      </c>
      <c r="E27" s="26" t="s">
        <v>28</v>
      </c>
      <c r="F27" s="26" t="s">
        <v>29</v>
      </c>
      <c r="G27" s="26" t="s">
        <v>30</v>
      </c>
      <c r="H27" s="26" t="s">
        <v>31</v>
      </c>
      <c r="I27" s="25" t="s">
        <v>32</v>
      </c>
    </row>
    <row r="28" spans="3:11" ht="13.5" customHeight="1" thickBot="1">
      <c r="C28" s="27" t="s">
        <v>33</v>
      </c>
      <c r="D28" s="28"/>
      <c r="E28" s="28"/>
      <c r="F28" s="28"/>
      <c r="G28" s="28"/>
      <c r="H28" s="28"/>
      <c r="I28" s="29"/>
    </row>
    <row r="29" spans="3:11" ht="13.5" customHeight="1" thickBot="1">
      <c r="C29" s="30" t="s">
        <v>34</v>
      </c>
      <c r="D29" s="31">
        <v>0</v>
      </c>
      <c r="E29" s="32"/>
      <c r="F29" s="32"/>
      <c r="G29" s="32"/>
      <c r="H29" s="32">
        <f>+D29+E29-F29</f>
        <v>0</v>
      </c>
      <c r="I29" s="33" t="s">
        <v>35</v>
      </c>
      <c r="K29" s="14">
        <v>16349.39</v>
      </c>
    </row>
    <row r="30" spans="3:11" ht="13.5" hidden="1" customHeight="1" thickBot="1">
      <c r="C30" s="30" t="s">
        <v>36</v>
      </c>
      <c r="D30" s="31">
        <v>0</v>
      </c>
      <c r="E30" s="34"/>
      <c r="F30" s="34"/>
      <c r="G30" s="32"/>
      <c r="H30" s="32">
        <f>+D30+E30-F30</f>
        <v>0</v>
      </c>
      <c r="I30" s="35"/>
    </row>
    <row r="31" spans="3:11" ht="13.5" customHeight="1" thickBot="1">
      <c r="C31" s="30" t="s">
        <v>37</v>
      </c>
      <c r="D31" s="31">
        <v>187.45000000000891</v>
      </c>
      <c r="E31" s="34"/>
      <c r="F31" s="34">
        <v>82.67</v>
      </c>
      <c r="G31" s="32"/>
      <c r="H31" s="32">
        <f>+D31+E31-F31</f>
        <v>104.78000000000891</v>
      </c>
      <c r="I31" s="35"/>
      <c r="K31" s="14">
        <v>8419.94</v>
      </c>
    </row>
    <row r="32" spans="3:11" ht="13.5" customHeight="1" thickBot="1">
      <c r="C32" s="30" t="s">
        <v>38</v>
      </c>
      <c r="D32" s="31">
        <v>0</v>
      </c>
      <c r="E32" s="34"/>
      <c r="F32" s="34"/>
      <c r="G32" s="32"/>
      <c r="H32" s="32">
        <f>+D32+E32-F32</f>
        <v>0</v>
      </c>
      <c r="I32" s="35"/>
    </row>
    <row r="33" spans="3:11" ht="13.5" hidden="1" customHeight="1" thickBot="1">
      <c r="C33" s="30" t="s">
        <v>39</v>
      </c>
      <c r="D33" s="31">
        <v>-3.4638958368304884E-14</v>
      </c>
      <c r="E33" s="34"/>
      <c r="F33" s="34"/>
      <c r="G33" s="32"/>
      <c r="H33" s="32">
        <f>+D33+E33-F33</f>
        <v>-3.4638958368304884E-14</v>
      </c>
      <c r="I33" s="36"/>
    </row>
    <row r="34" spans="3:11" ht="13.5" customHeight="1" thickBot="1">
      <c r="C34" s="30" t="s">
        <v>40</v>
      </c>
      <c r="D34" s="37">
        <f>SUM(D29:D33)</f>
        <v>187.45000000000888</v>
      </c>
      <c r="E34" s="38">
        <f>SUM(E29:E33)</f>
        <v>0</v>
      </c>
      <c r="F34" s="38">
        <f>SUM(F29:F33)</f>
        <v>82.67</v>
      </c>
      <c r="G34" s="38">
        <f>SUM(G29:G33)</f>
        <v>0</v>
      </c>
      <c r="H34" s="38">
        <f>SUM(H29:H33)</f>
        <v>104.78000000000888</v>
      </c>
      <c r="I34" s="39"/>
    </row>
    <row r="35" spans="3:11" ht="13.5" customHeight="1" thickBot="1">
      <c r="C35" s="40" t="s">
        <v>41</v>
      </c>
      <c r="D35" s="40"/>
      <c r="E35" s="40"/>
      <c r="F35" s="40"/>
      <c r="G35" s="40"/>
      <c r="H35" s="40"/>
      <c r="I35" s="40"/>
    </row>
    <row r="36" spans="3:11" ht="49.5" customHeight="1" thickBot="1">
      <c r="C36" s="24" t="s">
        <v>26</v>
      </c>
      <c r="D36" s="25" t="s">
        <v>27</v>
      </c>
      <c r="E36" s="26" t="s">
        <v>28</v>
      </c>
      <c r="F36" s="26" t="s">
        <v>29</v>
      </c>
      <c r="G36" s="26" t="s">
        <v>30</v>
      </c>
      <c r="H36" s="26" t="s">
        <v>31</v>
      </c>
      <c r="I36" s="41" t="s">
        <v>42</v>
      </c>
    </row>
    <row r="37" spans="3:11" ht="18.75" customHeight="1" thickBot="1">
      <c r="C37" s="24" t="s">
        <v>43</v>
      </c>
      <c r="D37" s="42">
        <v>17269.090000000011</v>
      </c>
      <c r="E37" s="43">
        <v>103563.18</v>
      </c>
      <c r="F37" s="43">
        <v>104740.44</v>
      </c>
      <c r="G37" s="43">
        <f>+E37</f>
        <v>103563.18</v>
      </c>
      <c r="H37" s="43">
        <f>+D37+E37-F37</f>
        <v>16091.830000000002</v>
      </c>
      <c r="I37" s="33" t="s">
        <v>44</v>
      </c>
      <c r="J37" s="44">
        <f>1.89+5.47+11688.09-350.03-D37</f>
        <v>-5923.670000000011</v>
      </c>
      <c r="K37" s="44">
        <f>67.04+231.8+13090.31-H37</f>
        <v>-2702.6800000000021</v>
      </c>
    </row>
    <row r="38" spans="3:11" ht="22.5" customHeight="1" thickBot="1">
      <c r="C38" s="30" t="s">
        <v>45</v>
      </c>
      <c r="D38" s="31">
        <v>4156.9600000000028</v>
      </c>
      <c r="E38" s="32">
        <v>25559.040000000001</v>
      </c>
      <c r="F38" s="32">
        <v>25707.34</v>
      </c>
      <c r="G38" s="43">
        <v>325413.45</v>
      </c>
      <c r="H38" s="43">
        <f t="shared" ref="H38:H46" si="0">+D38+E38-F38</f>
        <v>4008.6600000000035</v>
      </c>
      <c r="I38" s="45"/>
    </row>
    <row r="39" spans="3:11" ht="13.5" customHeight="1" thickBot="1">
      <c r="C39" s="46" t="s">
        <v>46</v>
      </c>
      <c r="D39" s="47">
        <v>0</v>
      </c>
      <c r="E39" s="32"/>
      <c r="F39" s="32"/>
      <c r="G39" s="43"/>
      <c r="H39" s="43">
        <f t="shared" si="0"/>
        <v>0</v>
      </c>
      <c r="I39" s="48"/>
    </row>
    <row r="40" spans="3:11" ht="12.75" hidden="1" customHeight="1" thickBot="1">
      <c r="C40" s="30" t="s">
        <v>47</v>
      </c>
      <c r="D40" s="31">
        <v>0</v>
      </c>
      <c r="E40" s="32"/>
      <c r="F40" s="32"/>
      <c r="G40" s="43"/>
      <c r="H40" s="43">
        <f t="shared" si="0"/>
        <v>0</v>
      </c>
      <c r="I40" s="48" t="s">
        <v>48</v>
      </c>
    </row>
    <row r="41" spans="3:11" ht="27.75" customHeight="1" thickBot="1">
      <c r="C41" s="30" t="s">
        <v>49</v>
      </c>
      <c r="D41" s="31">
        <v>0</v>
      </c>
      <c r="E41" s="32"/>
      <c r="F41" s="32"/>
      <c r="G41" s="43"/>
      <c r="H41" s="43">
        <f t="shared" si="0"/>
        <v>0</v>
      </c>
      <c r="I41" s="49" t="s">
        <v>50</v>
      </c>
      <c r="J41" s="14">
        <f>2664.54-44.31+400.28</f>
        <v>3020.51</v>
      </c>
      <c r="K41" s="14">
        <v>3455.46</v>
      </c>
    </row>
    <row r="42" spans="3:11" ht="13.5" hidden="1" customHeight="1" thickBot="1">
      <c r="C42" s="30" t="s">
        <v>51</v>
      </c>
      <c r="D42" s="31">
        <v>0</v>
      </c>
      <c r="E42" s="50"/>
      <c r="F42" s="50"/>
      <c r="G42" s="43"/>
      <c r="H42" s="43">
        <f t="shared" si="0"/>
        <v>0</v>
      </c>
      <c r="I42" s="51" t="s">
        <v>52</v>
      </c>
    </row>
    <row r="43" spans="3:11" ht="13.5" customHeight="1" thickBot="1">
      <c r="C43" s="46" t="s">
        <v>53</v>
      </c>
      <c r="D43" s="31">
        <v>738.84999999999991</v>
      </c>
      <c r="E43" s="34">
        <v>4377.3</v>
      </c>
      <c r="F43" s="34">
        <v>4434.0200000000004</v>
      </c>
      <c r="G43" s="43"/>
      <c r="H43" s="43">
        <f t="shared" si="0"/>
        <v>682.1299999999992</v>
      </c>
      <c r="I43" s="51"/>
    </row>
    <row r="44" spans="3:11" ht="13.5" customHeight="1" thickBot="1">
      <c r="C44" s="52" t="s">
        <v>54</v>
      </c>
      <c r="D44" s="31">
        <v>2275.5600000000013</v>
      </c>
      <c r="E44" s="34">
        <f>8745.13+2540.02</f>
        <v>11285.15</v>
      </c>
      <c r="F44" s="34">
        <f>2646.78+9127.48</f>
        <v>11774.26</v>
      </c>
      <c r="G44" s="43">
        <f>+E44</f>
        <v>11285.15</v>
      </c>
      <c r="H44" s="43">
        <f t="shared" si="0"/>
        <v>1786.4500000000007</v>
      </c>
      <c r="I44" s="51"/>
    </row>
    <row r="45" spans="3:11" ht="13.5" customHeight="1" thickBot="1">
      <c r="C45" s="52" t="s">
        <v>55</v>
      </c>
      <c r="D45" s="31">
        <v>0</v>
      </c>
      <c r="E45" s="34"/>
      <c r="F45" s="34"/>
      <c r="G45" s="43"/>
      <c r="H45" s="43">
        <f t="shared" si="0"/>
        <v>0</v>
      </c>
      <c r="I45" s="51"/>
    </row>
    <row r="46" spans="3:11" ht="13.5" customHeight="1" thickBot="1">
      <c r="C46" s="30" t="s">
        <v>56</v>
      </c>
      <c r="D46" s="31">
        <v>927.58999999999924</v>
      </c>
      <c r="E46" s="34">
        <v>5504.04</v>
      </c>
      <c r="F46" s="34">
        <v>5579.88</v>
      </c>
      <c r="G46" s="43">
        <v>12144.6</v>
      </c>
      <c r="H46" s="43">
        <f t="shared" si="0"/>
        <v>851.74999999999909</v>
      </c>
      <c r="I46" s="49" t="s">
        <v>57</v>
      </c>
    </row>
    <row r="47" spans="3:11" s="54" customFormat="1" ht="13.5" customHeight="1" thickBot="1">
      <c r="C47" s="30" t="s">
        <v>40</v>
      </c>
      <c r="D47" s="37">
        <f>SUM(D37:D46)</f>
        <v>25368.050000000014</v>
      </c>
      <c r="E47" s="38">
        <f>SUM(E37:E46)</f>
        <v>150288.71</v>
      </c>
      <c r="F47" s="38">
        <f>SUM(F37:F46)</f>
        <v>152235.94</v>
      </c>
      <c r="G47" s="38">
        <f>SUM(G37:G46)</f>
        <v>452406.38</v>
      </c>
      <c r="H47" s="38">
        <f>SUM(H37:H46)</f>
        <v>23420.820000000003</v>
      </c>
      <c r="I47" s="53"/>
    </row>
    <row r="48" spans="3:11" ht="21" customHeight="1" thickBot="1">
      <c r="C48" s="55" t="s">
        <v>58</v>
      </c>
      <c r="D48" s="55"/>
      <c r="E48" s="55"/>
      <c r="F48" s="55"/>
      <c r="G48" s="55"/>
      <c r="H48" s="56">
        <f>+H34+H47</f>
        <v>23525.600000000013</v>
      </c>
    </row>
    <row r="49" spans="3:9" ht="13.5" customHeight="1" thickBot="1">
      <c r="C49" s="58" t="s">
        <v>59</v>
      </c>
      <c r="D49" s="58"/>
      <c r="E49" s="58"/>
      <c r="F49" s="58"/>
      <c r="G49" s="58"/>
      <c r="H49" s="58"/>
      <c r="I49" s="58"/>
    </row>
    <row r="50" spans="3:9" ht="39.75" customHeight="1" thickBot="1">
      <c r="C50" s="59" t="s">
        <v>60</v>
      </c>
      <c r="D50" s="60" t="s">
        <v>61</v>
      </c>
      <c r="E50" s="60"/>
      <c r="F50" s="60"/>
      <c r="G50" s="60"/>
      <c r="H50" s="60"/>
      <c r="I50" s="61" t="s">
        <v>62</v>
      </c>
    </row>
    <row r="51" spans="3:9" ht="15">
      <c r="C51" s="62" t="s">
        <v>63</v>
      </c>
      <c r="D51" s="62"/>
    </row>
    <row r="52" spans="3:9" hidden="1">
      <c r="C52" s="63"/>
    </row>
    <row r="53" spans="3:9">
      <c r="D53" s="64"/>
      <c r="E53" s="64"/>
      <c r="F53" s="64"/>
    </row>
    <row r="54" spans="3:9" hidden="1">
      <c r="D54" s="64">
        <f>+D37+D38+D39</f>
        <v>21426.050000000014</v>
      </c>
      <c r="E54" s="64">
        <f>+E37+E38+E39</f>
        <v>129122.22</v>
      </c>
      <c r="F54" s="64">
        <f>+F37+F38+F39</f>
        <v>130447.78</v>
      </c>
      <c r="G54" s="64">
        <f>+G37+G38+G39</f>
        <v>428976.63</v>
      </c>
      <c r="H54" s="64">
        <f>+H37+H38+H39</f>
        <v>20100.490000000005</v>
      </c>
    </row>
    <row r="55" spans="3:9">
      <c r="D55" s="64"/>
      <c r="E55" s="64"/>
      <c r="F55" s="64"/>
      <c r="G55" s="64"/>
      <c r="H55" s="64"/>
    </row>
    <row r="56" spans="3:9" hidden="1">
      <c r="C56" s="13"/>
      <c r="D56" s="64"/>
      <c r="E56" s="13"/>
      <c r="F56" s="13"/>
      <c r="G56" s="13"/>
      <c r="H56" s="57">
        <f>1749.87+359.08+1608.89+6683.36+297.27+174.4+54.17</f>
        <v>10927.04</v>
      </c>
      <c r="I56" s="13"/>
    </row>
    <row r="57" spans="3:9">
      <c r="C57" s="57" t="s">
        <v>64</v>
      </c>
      <c r="E57" s="64">
        <f>+E47+E34+26715</f>
        <v>177003.71</v>
      </c>
      <c r="F57" s="64"/>
      <c r="G57" s="64">
        <f>+G47+G34</f>
        <v>452406.38</v>
      </c>
      <c r="H57" s="13"/>
    </row>
    <row r="59" spans="3:9">
      <c r="D59" s="64"/>
      <c r="E59" s="64"/>
      <c r="F59" s="64"/>
      <c r="G59" s="64"/>
      <c r="H59" s="64"/>
    </row>
  </sheetData>
  <mergeCells count="10">
    <mergeCell ref="C35:I35"/>
    <mergeCell ref="I37:I38"/>
    <mergeCell ref="C49:I49"/>
    <mergeCell ref="D50:H50"/>
    <mergeCell ref="C23:I23"/>
    <mergeCell ref="C24:I24"/>
    <mergeCell ref="C25:I25"/>
    <mergeCell ref="C26:I26"/>
    <mergeCell ref="C28:I28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9"/>
  <sheetViews>
    <sheetView topLeftCell="A16" zoomScaleNormal="100" zoomScaleSheetLayoutView="120" workbookViewId="0">
      <selection activeCell="I25" sqref="I25:I29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3.5703125" customWidth="1"/>
  </cols>
  <sheetData>
    <row r="14" spans="1:9">
      <c r="A14" s="1" t="s">
        <v>0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1</v>
      </c>
      <c r="B15" s="1"/>
      <c r="C15" s="1"/>
      <c r="D15" s="1"/>
      <c r="E15" s="1"/>
      <c r="F15" s="1"/>
      <c r="G15" s="1"/>
      <c r="H15" s="1"/>
      <c r="I15" s="1"/>
    </row>
    <row r="16" spans="1:9">
      <c r="A16" s="1" t="s">
        <v>2</v>
      </c>
      <c r="B16" s="1"/>
      <c r="C16" s="1"/>
      <c r="D16" s="1"/>
      <c r="E16" s="1"/>
      <c r="F16" s="1"/>
      <c r="G16" s="1"/>
      <c r="H16" s="1"/>
      <c r="I16" s="1"/>
    </row>
    <row r="17" spans="1:9" ht="60">
      <c r="A17" s="2" t="s">
        <v>3</v>
      </c>
      <c r="B17" s="2" t="s">
        <v>4</v>
      </c>
      <c r="C17" s="2" t="s">
        <v>5</v>
      </c>
      <c r="D17" s="2" t="s">
        <v>6</v>
      </c>
      <c r="E17" s="2" t="s">
        <v>7</v>
      </c>
      <c r="F17" s="3" t="s">
        <v>8</v>
      </c>
      <c r="G17" s="4" t="s">
        <v>9</v>
      </c>
      <c r="H17" s="2" t="s">
        <v>10</v>
      </c>
      <c r="I17" s="2" t="s">
        <v>11</v>
      </c>
    </row>
    <row r="18" spans="1:9">
      <c r="A18" s="5" t="s">
        <v>12</v>
      </c>
      <c r="B18" s="6">
        <v>-180.66276999999997</v>
      </c>
      <c r="C18" s="6"/>
      <c r="D18" s="6">
        <f>25.55904</f>
        <v>25.55904</v>
      </c>
      <c r="E18" s="6">
        <v>25.707339999999999</v>
      </c>
      <c r="F18" s="6">
        <v>26.715</v>
      </c>
      <c r="G18" s="6">
        <v>325.41345000000001</v>
      </c>
      <c r="H18" s="6">
        <v>4.0086599999999999</v>
      </c>
      <c r="I18" s="7">
        <f>B18+D18+F18-G18</f>
        <v>-453.80217999999996</v>
      </c>
    </row>
    <row r="20" spans="1:9">
      <c r="A20" t="s">
        <v>13</v>
      </c>
    </row>
    <row r="21" spans="1:9">
      <c r="A21" t="s">
        <v>14</v>
      </c>
    </row>
    <row r="22" spans="1:9">
      <c r="A22" s="8" t="s">
        <v>15</v>
      </c>
    </row>
    <row r="23" spans="1:9">
      <c r="A23" s="9" t="s">
        <v>16</v>
      </c>
    </row>
    <row r="24" spans="1:9" s="11" customFormat="1">
      <c r="A24" s="10" t="s">
        <v>17</v>
      </c>
    </row>
    <row r="25" spans="1:9">
      <c r="A25" t="s">
        <v>18</v>
      </c>
      <c r="I25" s="12"/>
    </row>
    <row r="26" spans="1:9">
      <c r="A26" t="s">
        <v>19</v>
      </c>
      <c r="I26" s="12"/>
    </row>
    <row r="27" spans="1:9">
      <c r="A27" t="s">
        <v>20</v>
      </c>
      <c r="I27" s="12"/>
    </row>
    <row r="28" spans="1:9">
      <c r="A28" t="s">
        <v>21</v>
      </c>
      <c r="I28" s="12"/>
    </row>
    <row r="29" spans="1:9">
      <c r="I29" s="12"/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Березовая11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2024-03-05T11:22:46Z</dcterms:created>
  <dcterms:modified xsi:type="dcterms:W3CDTF">2024-03-05T11:23:52Z</dcterms:modified>
</cp:coreProperties>
</file>