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Березовая12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8" i="2"/>
  <c r="H57" i="1"/>
  <c r="F55"/>
  <c r="E55"/>
  <c r="D55"/>
  <c r="F48"/>
  <c r="D48"/>
  <c r="H47"/>
  <c r="F45"/>
  <c r="E45"/>
  <c r="E48" s="1"/>
  <c r="E58" s="1"/>
  <c r="H44"/>
  <c r="H43"/>
  <c r="K42"/>
  <c r="J42"/>
  <c r="H42"/>
  <c r="H41"/>
  <c r="H40"/>
  <c r="H39"/>
  <c r="H55" s="1"/>
  <c r="K38"/>
  <c r="J38"/>
  <c r="H38"/>
  <c r="G38"/>
  <c r="G35"/>
  <c r="F35"/>
  <c r="E35"/>
  <c r="D35"/>
  <c r="D61" s="1"/>
  <c r="H34"/>
  <c r="K33"/>
  <c r="H33"/>
  <c r="K32"/>
  <c r="H32"/>
  <c r="H31"/>
  <c r="K30"/>
  <c r="H30"/>
  <c r="H35" s="1"/>
  <c r="H45" l="1"/>
  <c r="H48" s="1"/>
  <c r="H49" s="1"/>
  <c r="G45"/>
  <c r="G48" s="1"/>
  <c r="G58" s="1"/>
  <c r="G55"/>
</calcChain>
</file>

<file path=xl/sharedStrings.xml><?xml version="1.0" encoding="utf-8"?>
<sst xmlns="http://schemas.openxmlformats.org/spreadsheetml/2006/main" count="72" uniqueCount="65">
  <si>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</si>
  <si>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</si>
  <si>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</si>
  <si>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 по ул. Березовая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</si>
  <si>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</si>
  <si>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</si>
  <si>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</si>
  <si>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</si>
  <si>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</si>
  <si>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</si>
  <si>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</si>
  <si>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</si>
  <si>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</si>
  <si>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"СКС"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</si>
  <si>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</si>
  <si>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</si>
  <si>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</si>
  <si>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</si>
  <si>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</si>
  <si>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</si>
  <si>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</si>
  <si>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</si>
  <si>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</si>
  <si>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</si>
  <si>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</si>
  <si>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</si>
  <si>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</si>
  <si>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</si>
  <si>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</si>
  <si>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</si>
  <si>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</si>
  <si>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</si>
  <si>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</si>
  <si>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</si>
  <si>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</si>
  <si>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</si>
  <si>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Общая задолженность по дому  на 01.01.2024г.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</si>
  <si>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</si>
  <si>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</si>
  <si>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</si>
  <si>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ПАО "Ростелеком", ООО "СмартТелеком"</t>
  </si>
  <si>
    <t>Надеемся на дальнейшее сотрудничество. Администрация ООО "УЮТ-СЕРВИС"</t>
  </si>
  <si>
    <t>ИТОГО ЖКУ</t>
  </si>
  <si>
    <t>ОТЧЕТ</t>
  </si>
  <si>
    <t>по выполнению плана текущего ремонта жилого дома</t>
  </si>
  <si>
    <t>№ 12 по ул. Березовая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</si>
  <si>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</si>
  <si>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</si>
  <si>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</si>
  <si>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</si>
  <si>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</si>
  <si>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</si>
  <si>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</si>
  <si>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</si>
  <si>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</si>
  <si>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</si>
  <si>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62.03</t>
    </r>
    <r>
      <rPr>
        <sz val="11"/>
        <color indexed="10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</si>
  <si>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</si>
  <si>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- 0.96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</si>
  <si>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</si>
  <si>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</si>
  <si>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- 0.20 т.р.</t>
  </si>
  <si>
    <t>Аварийные работы - 2.45 т.р.</t>
  </si>
  <si>
    <t>Расходные материалы - 0.03  т.р.</t>
  </si>
  <si>
    <t>ремонт шиферной кровли - 58.39 т.р.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</si>
</sst>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4" fontId="10" fillId="4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4" fontId="10" fillId="2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7" fillId="0" borderId="0" xfId="0" applyFont="1" applyFill="1"/>
    <xf numFmtId="0" fontId="12" fillId="0" borderId="0" xfId="0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5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0" borderId="0" xfId="1" applyFill="1"/>
    <xf numFmtId="0" fontId="1" fillId="0" borderId="0" xfId="1" applyFill="1" applyBorder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opLeftCell="C15" workbookViewId="0">
      <selection activeCell="E58" sqref="E58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85546875" style="49" customWidth="1"/>
    <col min="4" max="4" width="13.140625" style="49" customWidth="1"/>
    <col min="5" max="5" width="11.42578125" style="49" customWidth="1"/>
    <col min="6" max="6" width="12" style="49" customWidth="1"/>
    <col min="7" max="7" width="11.85546875" style="49" customWidth="1"/>
    <col min="8" max="8" width="13" style="49" customWidth="1"/>
    <col min="9" max="9" width="24.85546875" style="49" customWidth="1"/>
    <col min="10" max="11" width="0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2.75" customHeight="1">
      <c r="C21" s="7"/>
      <c r="D21" s="7"/>
      <c r="E21" s="8"/>
      <c r="F21" s="8"/>
      <c r="G21" s="8"/>
      <c r="H21" s="8"/>
      <c r="I21" s="8"/>
    </row>
    <row r="22" spans="3:11" ht="12.75" customHeight="1">
      <c r="C22" s="7"/>
      <c r="D22" s="7"/>
      <c r="E22" s="8"/>
      <c r="F22" s="8"/>
      <c r="G22" s="8"/>
      <c r="H22" s="8"/>
      <c r="I22" s="8"/>
    </row>
    <row r="23" spans="3:11" ht="12.75" customHeight="1">
      <c r="C23" s="7"/>
      <c r="D23" s="7"/>
      <c r="E23" s="8"/>
      <c r="F23" s="8"/>
      <c r="G23" s="8"/>
      <c r="H23" s="8"/>
      <c r="I23" s="8"/>
    </row>
    <row r="24" spans="3:11" ht="14.25">
      <c r="C24" s="9" t="s">
        <v>1</v>
      </c>
      <c r="D24" s="9"/>
      <c r="E24" s="9"/>
      <c r="F24" s="9"/>
      <c r="G24" s="9"/>
      <c r="H24" s="9"/>
      <c r="I24" s="9"/>
    </row>
    <row r="25" spans="3:11">
      <c r="C25" s="10" t="s">
        <v>2</v>
      </c>
      <c r="D25" s="10"/>
      <c r="E25" s="10"/>
      <c r="F25" s="10"/>
      <c r="G25" s="10"/>
      <c r="H25" s="10"/>
      <c r="I25" s="10"/>
    </row>
    <row r="26" spans="3:11">
      <c r="C26" s="10" t="s">
        <v>3</v>
      </c>
      <c r="D26" s="10"/>
      <c r="E26" s="10"/>
      <c r="F26" s="10"/>
      <c r="G26" s="10"/>
      <c r="H26" s="10"/>
      <c r="I26" s="10"/>
    </row>
    <row r="27" spans="3:11" ht="6" customHeight="1" thickBot="1">
      <c r="C27" s="11"/>
      <c r="D27" s="11"/>
      <c r="E27" s="11"/>
      <c r="F27" s="11"/>
      <c r="G27" s="11"/>
      <c r="H27" s="11"/>
      <c r="I27" s="11"/>
    </row>
    <row r="28" spans="3:11" ht="50.25" customHeight="1" thickBot="1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11" ht="13.5" customHeight="1" thickBot="1">
      <c r="C29" s="15" t="s">
        <v>11</v>
      </c>
      <c r="D29" s="16"/>
      <c r="E29" s="16"/>
      <c r="F29" s="16"/>
      <c r="G29" s="16"/>
      <c r="H29" s="16"/>
      <c r="I29" s="17"/>
    </row>
    <row r="30" spans="3:11" ht="13.5" customHeight="1" thickBot="1">
      <c r="C30" s="18" t="s">
        <v>12</v>
      </c>
      <c r="D30" s="19">
        <v>4.0927261579781771E-12</v>
      </c>
      <c r="E30" s="20"/>
      <c r="F30" s="20"/>
      <c r="G30" s="20"/>
      <c r="H30" s="20">
        <f>+D30+E30-F30</f>
        <v>4.0927261579781771E-12</v>
      </c>
      <c r="I30" s="21" t="s">
        <v>13</v>
      </c>
      <c r="K30" s="2">
        <f>23650.18+73762.08</f>
        <v>97412.260000000009</v>
      </c>
    </row>
    <row r="31" spans="3:11" ht="13.5" hidden="1" customHeight="1" thickBot="1">
      <c r="C31" s="22" t="s">
        <v>14</v>
      </c>
      <c r="D31" s="19">
        <v>0</v>
      </c>
      <c r="E31" s="23"/>
      <c r="F31" s="23"/>
      <c r="G31" s="20"/>
      <c r="H31" s="20">
        <f>+D31+E31-F31</f>
        <v>0</v>
      </c>
      <c r="I31" s="24"/>
    </row>
    <row r="32" spans="3:11" ht="13.5" customHeight="1" thickBot="1">
      <c r="C32" s="18" t="s">
        <v>15</v>
      </c>
      <c r="D32" s="19">
        <v>7096.7699999999986</v>
      </c>
      <c r="E32" s="23"/>
      <c r="F32" s="23">
        <v>7069.22</v>
      </c>
      <c r="G32" s="20"/>
      <c r="H32" s="20">
        <f>+D32+E32-F32</f>
        <v>27.549999999998363</v>
      </c>
      <c r="I32" s="24"/>
      <c r="K32" s="2">
        <f>43854.57-10.79</f>
        <v>43843.78</v>
      </c>
    </row>
    <row r="33" spans="3:11" ht="13.5" customHeight="1" thickBot="1">
      <c r="C33" s="18" t="s">
        <v>16</v>
      </c>
      <c r="D33" s="19">
        <v>0</v>
      </c>
      <c r="E33" s="23"/>
      <c r="F33" s="23"/>
      <c r="G33" s="20"/>
      <c r="H33" s="20">
        <f>+D33+E33-F33</f>
        <v>0</v>
      </c>
      <c r="I33" s="24"/>
      <c r="K33" s="2">
        <f>4295.05-2725.12</f>
        <v>1569.9300000000003</v>
      </c>
    </row>
    <row r="34" spans="3:11" ht="13.5" hidden="1" customHeight="1" thickBot="1">
      <c r="C34" s="18" t="s">
        <v>17</v>
      </c>
      <c r="D34" s="19">
        <v>0</v>
      </c>
      <c r="E34" s="23"/>
      <c r="F34" s="23"/>
      <c r="G34" s="20"/>
      <c r="H34" s="20">
        <f>+D34+E34-F34</f>
        <v>0</v>
      </c>
      <c r="I34" s="25"/>
    </row>
    <row r="35" spans="3:11" ht="13.5" customHeight="1" thickBot="1">
      <c r="C35" s="22" t="s">
        <v>18</v>
      </c>
      <c r="D35" s="26">
        <f>SUM(D30:D34)</f>
        <v>7096.7700000000023</v>
      </c>
      <c r="E35" s="27">
        <f>SUM(E30:E34)</f>
        <v>0</v>
      </c>
      <c r="F35" s="27">
        <f>SUM(F30:F34)</f>
        <v>7069.22</v>
      </c>
      <c r="G35" s="27">
        <f>SUM(G30:G34)</f>
        <v>0</v>
      </c>
      <c r="H35" s="27">
        <f>SUM(H30:H34)</f>
        <v>27.550000000002456</v>
      </c>
      <c r="I35" s="28"/>
    </row>
    <row r="36" spans="3:11" ht="13.5" customHeight="1" thickBot="1">
      <c r="C36" s="29" t="s">
        <v>19</v>
      </c>
      <c r="D36" s="29"/>
      <c r="E36" s="29"/>
      <c r="F36" s="29"/>
      <c r="G36" s="29"/>
      <c r="H36" s="29"/>
      <c r="I36" s="29"/>
    </row>
    <row r="37" spans="3:11" ht="48.75" customHeight="1" thickBot="1">
      <c r="C37" s="30" t="s">
        <v>4</v>
      </c>
      <c r="D37" s="13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31" t="s">
        <v>20</v>
      </c>
    </row>
    <row r="38" spans="3:11" ht="18.75" customHeight="1" thickBot="1">
      <c r="C38" s="32" t="s">
        <v>21</v>
      </c>
      <c r="D38" s="33">
        <v>22045.819999999978</v>
      </c>
      <c r="E38" s="34">
        <v>116746.56</v>
      </c>
      <c r="F38" s="34">
        <v>118745.26</v>
      </c>
      <c r="G38" s="34">
        <f>+E38</f>
        <v>116746.56</v>
      </c>
      <c r="H38" s="34">
        <f>+D38+E38-F38</f>
        <v>20047.119999999981</v>
      </c>
      <c r="I38" s="21" t="s">
        <v>22</v>
      </c>
      <c r="J38" s="35">
        <f>12.91-0.1+36.52-0.27+42891.11-D38</f>
        <v>20894.35000000002</v>
      </c>
      <c r="K38" s="35">
        <f>180.68+561.56+51353.2-H38</f>
        <v>32048.320000000014</v>
      </c>
    </row>
    <row r="39" spans="3:11" ht="17.25" customHeight="1" thickBot="1">
      <c r="C39" s="18" t="s">
        <v>23</v>
      </c>
      <c r="D39" s="19">
        <v>5555.2599999999984</v>
      </c>
      <c r="E39" s="20">
        <v>29418.48</v>
      </c>
      <c r="F39" s="20">
        <v>29922.13</v>
      </c>
      <c r="G39" s="34">
        <v>62031.11</v>
      </c>
      <c r="H39" s="34">
        <f t="shared" ref="H39:H47" si="0">+D39+E39-F39</f>
        <v>5051.6099999999969</v>
      </c>
      <c r="I39" s="36"/>
    </row>
    <row r="40" spans="3:11" ht="13.5" customHeight="1" thickBot="1">
      <c r="C40" s="30" t="s">
        <v>24</v>
      </c>
      <c r="D40" s="37">
        <v>0</v>
      </c>
      <c r="E40" s="20"/>
      <c r="F40" s="20"/>
      <c r="G40" s="34"/>
      <c r="H40" s="34">
        <f t="shared" si="0"/>
        <v>0</v>
      </c>
      <c r="I40" s="38"/>
    </row>
    <row r="41" spans="3:11" ht="12.75" hidden="1" customHeight="1" thickBot="1">
      <c r="C41" s="22" t="s">
        <v>25</v>
      </c>
      <c r="D41" s="19">
        <v>0</v>
      </c>
      <c r="E41" s="20"/>
      <c r="F41" s="20"/>
      <c r="G41" s="34"/>
      <c r="H41" s="34">
        <f t="shared" si="0"/>
        <v>0</v>
      </c>
      <c r="I41" s="38" t="s">
        <v>26</v>
      </c>
    </row>
    <row r="42" spans="3:11" ht="26.25" customHeight="1" thickBot="1">
      <c r="C42" s="18" t="s">
        <v>27</v>
      </c>
      <c r="D42" s="19">
        <v>0</v>
      </c>
      <c r="E42" s="20"/>
      <c r="F42" s="20"/>
      <c r="G42" s="34"/>
      <c r="H42" s="34">
        <f t="shared" si="0"/>
        <v>0</v>
      </c>
      <c r="I42" s="39" t="s">
        <v>28</v>
      </c>
      <c r="J42" s="2">
        <f>2763.29+8119.49</f>
        <v>10882.779999999999</v>
      </c>
      <c r="K42" s="2">
        <f>2306.58+8060.54+2741.06</f>
        <v>13108.179999999998</v>
      </c>
    </row>
    <row r="43" spans="3:11" ht="13.5" hidden="1" customHeight="1" thickBot="1">
      <c r="C43" s="22" t="s">
        <v>29</v>
      </c>
      <c r="D43" s="19">
        <v>0</v>
      </c>
      <c r="E43" s="40"/>
      <c r="F43" s="40"/>
      <c r="G43" s="34"/>
      <c r="H43" s="34">
        <f t="shared" si="0"/>
        <v>0</v>
      </c>
      <c r="I43" s="41" t="s">
        <v>30</v>
      </c>
    </row>
    <row r="44" spans="3:11" ht="13.5" customHeight="1" thickBot="1">
      <c r="C44" s="42" t="s">
        <v>31</v>
      </c>
      <c r="D44" s="19">
        <v>5.6843418860808015E-13</v>
      </c>
      <c r="E44" s="23"/>
      <c r="F44" s="23"/>
      <c r="G44" s="34"/>
      <c r="H44" s="34">
        <f t="shared" si="0"/>
        <v>5.6843418860808015E-13</v>
      </c>
      <c r="I44" s="41"/>
    </row>
    <row r="45" spans="3:11" ht="13.5" customHeight="1" thickBot="1">
      <c r="C45" s="43" t="s">
        <v>32</v>
      </c>
      <c r="D45" s="19">
        <v>784.53999999999951</v>
      </c>
      <c r="E45" s="23">
        <f>2817.03+932.73</f>
        <v>3749.76</v>
      </c>
      <c r="F45" s="23">
        <f>3070.44+947.89</f>
        <v>4018.33</v>
      </c>
      <c r="G45" s="34">
        <f>+E45</f>
        <v>3749.76</v>
      </c>
      <c r="H45" s="34">
        <f t="shared" si="0"/>
        <v>515.96999999999935</v>
      </c>
      <c r="I45" s="41"/>
    </row>
    <row r="46" spans="3:11" ht="13.5" customHeight="1" thickBot="1">
      <c r="C46" s="43" t="s">
        <v>33</v>
      </c>
      <c r="D46" s="19"/>
      <c r="E46" s="23"/>
      <c r="F46" s="23"/>
      <c r="G46" s="34"/>
      <c r="H46" s="34"/>
      <c r="I46" s="41"/>
    </row>
    <row r="47" spans="3:11" ht="13.5" customHeight="1" thickBot="1">
      <c r="C47" s="18" t="s">
        <v>34</v>
      </c>
      <c r="D47" s="44">
        <v>1160.9999999999991</v>
      </c>
      <c r="E47" s="23">
        <v>6148.08</v>
      </c>
      <c r="F47" s="23">
        <v>6253.32</v>
      </c>
      <c r="G47" s="34">
        <v>9798.5400000000009</v>
      </c>
      <c r="H47" s="34">
        <f t="shared" si="0"/>
        <v>1055.7599999999993</v>
      </c>
      <c r="I47" s="39" t="s">
        <v>35</v>
      </c>
    </row>
    <row r="48" spans="3:11" s="46" customFormat="1" ht="13.5" customHeight="1" thickBot="1">
      <c r="C48" s="22" t="s">
        <v>18</v>
      </c>
      <c r="D48" s="26">
        <f>SUM(D38:D47)</f>
        <v>29546.619999999977</v>
      </c>
      <c r="E48" s="27">
        <f>SUM(E38:E47)</f>
        <v>156062.88</v>
      </c>
      <c r="F48" s="27">
        <f>SUM(F38:F47)</f>
        <v>158939.03999999998</v>
      </c>
      <c r="G48" s="27">
        <f>SUM(G38:G47)</f>
        <v>192325.97</v>
      </c>
      <c r="H48" s="27">
        <f>SUM(H38:H47)</f>
        <v>26670.459999999974</v>
      </c>
      <c r="I48" s="45"/>
    </row>
    <row r="49" spans="3:9" ht="21" customHeight="1" thickBot="1">
      <c r="C49" s="47" t="s">
        <v>36</v>
      </c>
      <c r="D49" s="47"/>
      <c r="E49" s="47"/>
      <c r="F49" s="47"/>
      <c r="G49" s="47"/>
      <c r="H49" s="48">
        <f>+H35+H48</f>
        <v>26698.009999999977</v>
      </c>
    </row>
    <row r="50" spans="3:9" ht="13.5" customHeight="1" thickBot="1">
      <c r="C50" s="50" t="s">
        <v>37</v>
      </c>
      <c r="D50" s="50"/>
      <c r="E50" s="50"/>
      <c r="F50" s="50"/>
      <c r="G50" s="50"/>
      <c r="H50" s="50"/>
      <c r="I50" s="50"/>
    </row>
    <row r="51" spans="3:9" ht="42" customHeight="1" thickBot="1">
      <c r="C51" s="51" t="s">
        <v>38</v>
      </c>
      <c r="D51" s="52" t="s">
        <v>39</v>
      </c>
      <c r="E51" s="52"/>
      <c r="F51" s="52"/>
      <c r="G51" s="52"/>
      <c r="H51" s="52"/>
      <c r="I51" s="53" t="s">
        <v>40</v>
      </c>
    </row>
    <row r="52" spans="3:9" ht="15">
      <c r="C52" s="54" t="s">
        <v>41</v>
      </c>
      <c r="D52" s="54"/>
    </row>
    <row r="53" spans="3:9" hidden="1">
      <c r="C53" s="55"/>
    </row>
    <row r="54" spans="3:9">
      <c r="C54" s="55"/>
      <c r="D54" s="56"/>
      <c r="E54" s="56"/>
      <c r="F54" s="56"/>
    </row>
    <row r="55" spans="3:9" hidden="1">
      <c r="C55" s="55"/>
      <c r="D55" s="56">
        <f>+D38+D39+D40</f>
        <v>27601.079999999976</v>
      </c>
      <c r="E55" s="56">
        <f>+E38+E39+E40</f>
        <v>146165.04</v>
      </c>
      <c r="F55" s="56">
        <f>+F38+F39+F40</f>
        <v>148667.38999999998</v>
      </c>
      <c r="G55" s="56">
        <f>+G38+G39+G40</f>
        <v>178777.66999999998</v>
      </c>
      <c r="H55" s="56">
        <f>+H38+H39+H40</f>
        <v>25098.729999999978</v>
      </c>
    </row>
    <row r="56" spans="3:9">
      <c r="C56" s="55"/>
    </row>
    <row r="57" spans="3:9" hidden="1">
      <c r="C57" s="55"/>
      <c r="D57" s="56"/>
      <c r="H57" s="49">
        <f>24022.01+4999.32+22764.27+9942.23+93017.98+9845.57+2463.18+808.55</f>
        <v>167863.11</v>
      </c>
    </row>
    <row r="58" spans="3:9">
      <c r="C58" s="49" t="s">
        <v>42</v>
      </c>
      <c r="E58" s="56">
        <f>+E48+E35+26715</f>
        <v>182777.88</v>
      </c>
      <c r="F58" s="56"/>
      <c r="G58" s="56">
        <f>+G48+G35</f>
        <v>192325.97</v>
      </c>
    </row>
    <row r="59" spans="3:9" hidden="1">
      <c r="D59" s="49">
        <v>315430.65000000002</v>
      </c>
      <c r="H59" s="56"/>
    </row>
    <row r="60" spans="3:9" hidden="1">
      <c r="D60" s="49">
        <v>363545.66</v>
      </c>
    </row>
    <row r="61" spans="3:9" hidden="1">
      <c r="D61" s="56">
        <f>+D60-D35-D48</f>
        <v>326902.26999999996</v>
      </c>
    </row>
  </sheetData>
  <mergeCells count="10">
    <mergeCell ref="C36:I36"/>
    <mergeCell ref="I38:I39"/>
    <mergeCell ref="C50:I50"/>
    <mergeCell ref="D51:H51"/>
    <mergeCell ref="C24:I24"/>
    <mergeCell ref="C25:I25"/>
    <mergeCell ref="C26:I26"/>
    <mergeCell ref="C27:I27"/>
    <mergeCell ref="C29:I29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9"/>
  <sheetViews>
    <sheetView tabSelected="1" topLeftCell="A16" zoomScaleNormal="100" zoomScaleSheetLayoutView="120" workbookViewId="0">
      <selection activeCell="F41" sqref="F41"/>
    </sheetView>
  </sheetViews>
  <sheetFormatPr defaultRowHeight="15"/>
  <cols>
    <col min="1" max="1" width="4.5703125" style="58" customWidth="1"/>
    <col min="2" max="2" width="12.42578125" style="58" customWidth="1"/>
    <col min="3" max="3" width="13.42578125" style="58" hidden="1" customWidth="1"/>
    <col min="4" max="4" width="12.140625" style="58" customWidth="1"/>
    <col min="5" max="5" width="13.5703125" style="58" customWidth="1"/>
    <col min="6" max="6" width="13.42578125" style="58" customWidth="1"/>
    <col min="7" max="7" width="14.42578125" style="58" customWidth="1"/>
    <col min="8" max="8" width="15.140625" style="58" customWidth="1"/>
    <col min="9" max="9" width="13.85546875" style="58" customWidth="1"/>
    <col min="10" max="16384" width="9.140625" style="58"/>
  </cols>
  <sheetData>
    <row r="14" spans="1:9">
      <c r="A14" s="57" t="s">
        <v>43</v>
      </c>
      <c r="B14" s="57"/>
      <c r="C14" s="57"/>
      <c r="D14" s="57"/>
      <c r="E14" s="57"/>
      <c r="F14" s="57"/>
      <c r="G14" s="57"/>
      <c r="H14" s="57"/>
      <c r="I14" s="57"/>
    </row>
    <row r="15" spans="1:9">
      <c r="A15" s="57" t="s">
        <v>44</v>
      </c>
      <c r="B15" s="57"/>
      <c r="C15" s="57"/>
      <c r="D15" s="57"/>
      <c r="E15" s="57"/>
      <c r="F15" s="57"/>
      <c r="G15" s="57"/>
      <c r="H15" s="57"/>
      <c r="I15" s="57"/>
    </row>
    <row r="16" spans="1:9">
      <c r="A16" s="57" t="s">
        <v>45</v>
      </c>
      <c r="B16" s="57"/>
      <c r="C16" s="57"/>
      <c r="D16" s="57"/>
      <c r="E16" s="57"/>
      <c r="F16" s="57"/>
      <c r="G16" s="57"/>
      <c r="H16" s="57"/>
      <c r="I16" s="57"/>
    </row>
    <row r="17" spans="1:9" ht="60">
      <c r="A17" s="59" t="s">
        <v>46</v>
      </c>
      <c r="B17" s="59" t="s">
        <v>47</v>
      </c>
      <c r="C17" s="59" t="s">
        <v>48</v>
      </c>
      <c r="D17" s="59" t="s">
        <v>49</v>
      </c>
      <c r="E17" s="59" t="s">
        <v>50</v>
      </c>
      <c r="F17" s="60" t="s">
        <v>51</v>
      </c>
      <c r="G17" s="60" t="s">
        <v>52</v>
      </c>
      <c r="H17" s="59" t="s">
        <v>53</v>
      </c>
      <c r="I17" s="59" t="s">
        <v>54</v>
      </c>
    </row>
    <row r="18" spans="1:9">
      <c r="A18" s="61" t="s">
        <v>55</v>
      </c>
      <c r="B18" s="62">
        <v>29.246239999999972</v>
      </c>
      <c r="C18" s="62"/>
      <c r="D18" s="62">
        <v>29.418479999999999</v>
      </c>
      <c r="E18" s="62">
        <v>29.922129999999999</v>
      </c>
      <c r="F18" s="62">
        <v>26.715</v>
      </c>
      <c r="G18" s="62">
        <v>62.031109999999998</v>
      </c>
      <c r="H18" s="62">
        <v>5.0516100000000002</v>
      </c>
      <c r="I18" s="63">
        <f>B18+D18+F18-G18</f>
        <v>23.348609999999979</v>
      </c>
    </row>
    <row r="20" spans="1:9">
      <c r="A20" s="58" t="s">
        <v>56</v>
      </c>
    </row>
    <row r="21" spans="1:9">
      <c r="A21" s="58" t="s">
        <v>57</v>
      </c>
    </row>
    <row r="22" spans="1:9" s="64" customFormat="1">
      <c r="A22" s="64" t="s">
        <v>58</v>
      </c>
    </row>
    <row r="23" spans="1:9">
      <c r="A23" s="65" t="s">
        <v>59</v>
      </c>
    </row>
    <row r="24" spans="1:9">
      <c r="A24" s="65" t="s">
        <v>60</v>
      </c>
    </row>
    <row r="25" spans="1:9">
      <c r="A25" s="58" t="s">
        <v>61</v>
      </c>
    </row>
    <row r="26" spans="1:9">
      <c r="A26" s="58" t="s">
        <v>62</v>
      </c>
      <c r="I26" s="66"/>
    </row>
    <row r="27" spans="1:9">
      <c r="A27" s="58" t="s">
        <v>63</v>
      </c>
      <c r="I27" s="66"/>
    </row>
    <row r="28" spans="1:9">
      <c r="A28" s="58" t="s">
        <v>64</v>
      </c>
      <c r="I28" s="66"/>
    </row>
    <row r="29" spans="1:9">
      <c r="I29" s="66"/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Березовая12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2024-03-05T11:24:00Z</dcterms:created>
  <dcterms:modified xsi:type="dcterms:W3CDTF">2024-03-05T11:24:54Z</dcterms:modified>
</cp:coreProperties>
</file>