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Березовая7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8" i="2"/>
  <c r="G58"/>
  <c r="F58"/>
  <c r="E58"/>
  <c r="D58"/>
  <c r="F51"/>
  <c r="E51"/>
  <c r="E60" s="1"/>
  <c r="H50"/>
  <c r="H49"/>
  <c r="H48"/>
  <c r="G48"/>
  <c r="F48"/>
  <c r="E48"/>
  <c r="H47"/>
  <c r="H46"/>
  <c r="K45"/>
  <c r="J45"/>
  <c r="H45"/>
  <c r="H44"/>
  <c r="H43"/>
  <c r="H42"/>
  <c r="K41"/>
  <c r="J41"/>
  <c r="H41"/>
  <c r="H51" s="1"/>
  <c r="G41"/>
  <c r="G51" s="1"/>
  <c r="G60" s="1"/>
  <c r="G38"/>
  <c r="F38"/>
  <c r="E38"/>
  <c r="H37"/>
  <c r="K36"/>
  <c r="H36"/>
  <c r="H35"/>
  <c r="H34"/>
  <c r="H38" s="1"/>
  <c r="K33"/>
  <c r="H33"/>
  <c r="I16" i="1"/>
  <c r="D16"/>
  <c r="H52" i="2" l="1"/>
</calcChain>
</file>

<file path=xl/sharedStrings.xml><?xml version="1.0" encoding="utf-8"?>
<sst xmlns="http://schemas.openxmlformats.org/spreadsheetml/2006/main" count="73" uniqueCount="67">
  <si>
    <t>ОТЧЕТ</t>
  </si>
  <si>
    <t>по выполнению плана текущего ремонта жилого дома</t>
  </si>
  <si>
    <t>№ 7 по ул. Березовая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</si>
  <si>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</si>
  <si>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</si>
  <si>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</si>
  <si>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</si>
  <si>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</si>
  <si>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</si>
  <si>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</si>
  <si>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</si>
  <si>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</si>
  <si>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</si>
  <si>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64.29</t>
    </r>
    <r>
      <rPr>
        <b/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тыс.</t>
    </r>
    <r>
      <rPr>
        <sz val="11"/>
        <color theme="1"/>
        <rFont val="Calibri"/>
        <family val="2"/>
        <charset val="204"/>
        <scheme val="minor"/>
      </rPr>
      <t xml:space="preserve"> 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</si>
  <si>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</si>
  <si>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- 2.02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</si>
  <si>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</si>
  <si>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- 0.96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</si>
  <si>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</si>
  <si>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</si>
  <si>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- 0.36 т.р.</t>
  </si>
  <si>
    <t>Расходные материалы - 0.04 т.р.</t>
  </si>
  <si>
    <t>ремонт шиферной кровли - 60.91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</si>
  <si>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</si>
  <si>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</si>
  <si>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</si>
  <si>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 по ул. Березовая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</si>
  <si>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</si>
  <si>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</si>
  <si>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</si>
  <si>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</si>
  <si>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</si>
  <si>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</si>
  <si>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</si>
  <si>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</si>
  <si>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</si>
  <si>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"СКС"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</si>
  <si>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</si>
  <si>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</si>
  <si>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</si>
  <si>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</si>
  <si>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</si>
  <si>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</si>
  <si>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01.01.2024г (руб.)</t>
  </si>
  <si>
    <t>Наименование подрядчика</t>
  </si>
  <si>
    <t>Упр. и сод.общего им-ва</t>
  </si>
  <si>
    <t>ООО "Уют-Сервис", договор управления № Н/2008-59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</si>
  <si>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</si>
  <si>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</si>
  <si>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</si>
  <si>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</si>
  <si>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</si>
  <si>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</si>
  <si>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</si>
  <si>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</si>
  <si>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</si>
  <si>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</si>
  <si>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</si>
  <si>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</si>
  <si>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</si>
  <si>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Общая задолженность по дому  на 01.01.2024г.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</si>
  <si>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</si>
  <si>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</si>
  <si>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</si>
  <si>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ПАО "Ростелеком", ООО "СмартТелеком"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</si>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</sst>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 applyFill="1"/>
    <xf numFmtId="2" fontId="8" fillId="0" borderId="0" xfId="0" applyNumberFormat="1" applyFont="1" applyFill="1"/>
    <xf numFmtId="0" fontId="9" fillId="0" borderId="0" xfId="0" applyFont="1" applyFill="1"/>
    <xf numFmtId="0" fontId="0" fillId="0" borderId="0" xfId="0" applyBorder="1"/>
    <xf numFmtId="0" fontId="11" fillId="0" borderId="0" xfId="2" applyFont="1" applyFill="1"/>
    <xf numFmtId="0" fontId="10" fillId="0" borderId="0" xfId="2" applyFill="1"/>
    <xf numFmtId="0" fontId="12" fillId="0" borderId="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1" fillId="0" borderId="3" xfId="2" applyFont="1" applyFill="1" applyBorder="1"/>
    <xf numFmtId="0" fontId="11" fillId="0" borderId="4" xfId="2" applyFont="1" applyFill="1" applyBorder="1"/>
    <xf numFmtId="0" fontId="12" fillId="0" borderId="0" xfId="2" applyFont="1" applyFill="1" applyAlignment="1">
      <alignment horizontal="center"/>
    </xf>
    <xf numFmtId="0" fontId="11" fillId="0" borderId="0" xfId="2" applyFont="1" applyFill="1" applyBorder="1"/>
    <xf numFmtId="0" fontId="12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 vertical="top" wrapText="1"/>
    </xf>
    <xf numFmtId="0" fontId="14" fillId="0" borderId="4" xfId="2" applyFont="1" applyFill="1" applyBorder="1" applyAlignment="1">
      <alignment horizontal="center" vertical="top" wrapText="1"/>
    </xf>
    <xf numFmtId="0" fontId="15" fillId="0" borderId="4" xfId="2" applyFont="1" applyFill="1" applyBorder="1" applyAlignment="1">
      <alignment horizontal="center" vertical="top" wrapText="1"/>
    </xf>
    <xf numFmtId="0" fontId="14" fillId="0" borderId="2" xfId="2" applyFont="1" applyFill="1" applyBorder="1" applyAlignment="1">
      <alignment horizontal="center" vertical="top" wrapText="1"/>
    </xf>
    <xf numFmtId="0" fontId="14" fillId="0" borderId="3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center" vertical="top" wrapText="1"/>
    </xf>
    <xf numFmtId="4" fontId="16" fillId="2" borderId="9" xfId="2" applyNumberFormat="1" applyFont="1" applyFill="1" applyBorder="1" applyAlignment="1">
      <alignment horizontal="right" vertical="top" wrapText="1"/>
    </xf>
    <xf numFmtId="4" fontId="17" fillId="0" borderId="9" xfId="2" applyNumberFormat="1" applyFont="1" applyFill="1" applyBorder="1" applyAlignment="1">
      <alignment vertical="top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vertical="top" wrapText="1"/>
    </xf>
    <xf numFmtId="0" fontId="10" fillId="0" borderId="11" xfId="2" applyBorder="1"/>
    <xf numFmtId="4" fontId="16" fillId="0" borderId="9" xfId="2" applyNumberFormat="1" applyFont="1" applyFill="1" applyBorder="1" applyAlignment="1">
      <alignment vertical="top" wrapText="1"/>
    </xf>
    <xf numFmtId="0" fontId="10" fillId="0" borderId="8" xfId="2" applyBorder="1"/>
    <xf numFmtId="0" fontId="14" fillId="0" borderId="11" xfId="2" applyFont="1" applyFill="1" applyBorder="1" applyAlignment="1">
      <alignment horizontal="center" vertical="top" wrapText="1"/>
    </xf>
    <xf numFmtId="4" fontId="14" fillId="3" borderId="12" xfId="2" applyNumberFormat="1" applyFont="1" applyFill="1" applyBorder="1" applyAlignment="1">
      <alignment vertical="top" wrapText="1"/>
    </xf>
    <xf numFmtId="4" fontId="14" fillId="0" borderId="12" xfId="2" applyNumberFormat="1" applyFont="1" applyFill="1" applyBorder="1" applyAlignment="1">
      <alignment vertical="top" wrapText="1"/>
    </xf>
    <xf numFmtId="0" fontId="18" fillId="0" borderId="6" xfId="2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4" fillId="0" borderId="9" xfId="2" applyFont="1" applyFill="1" applyBorder="1" applyAlignment="1">
      <alignment horizontal="center" vertical="top" wrapText="1"/>
    </xf>
    <xf numFmtId="0" fontId="14" fillId="2" borderId="6" xfId="2" applyFont="1" applyFill="1" applyBorder="1" applyAlignment="1">
      <alignment horizontal="center" vertical="top" wrapText="1"/>
    </xf>
    <xf numFmtId="4" fontId="19" fillId="4" borderId="4" xfId="2" applyNumberFormat="1" applyFont="1" applyFill="1" applyBorder="1" applyAlignment="1">
      <alignment horizontal="right" vertical="top" wrapText="1"/>
    </xf>
    <xf numFmtId="4" fontId="17" fillId="0" borderId="4" xfId="2" applyNumberFormat="1" applyFont="1" applyFill="1" applyBorder="1" applyAlignment="1">
      <alignment vertical="top" wrapText="1"/>
    </xf>
    <xf numFmtId="4" fontId="10" fillId="0" borderId="0" xfId="2" applyNumberFormat="1" applyFill="1"/>
    <xf numFmtId="0" fontId="14" fillId="2" borderId="8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top" wrapText="1"/>
    </xf>
    <xf numFmtId="0" fontId="19" fillId="0" borderId="9" xfId="2" applyFont="1" applyFill="1" applyBorder="1" applyAlignment="1">
      <alignment horizontal="center" vertical="top" wrapText="1"/>
    </xf>
    <xf numFmtId="2" fontId="10" fillId="0" borderId="0" xfId="2" applyNumberFormat="1" applyFill="1"/>
    <xf numFmtId="4" fontId="16" fillId="0" borderId="9" xfId="2" applyNumberFormat="1" applyFont="1" applyFill="1" applyBorder="1" applyAlignment="1">
      <alignment horizontal="right" vertical="top" wrapText="1"/>
    </xf>
    <xf numFmtId="0" fontId="10" fillId="0" borderId="0" xfId="2" applyFont="1" applyFill="1"/>
    <xf numFmtId="4" fontId="14" fillId="3" borderId="9" xfId="2" applyNumberFormat="1" applyFont="1" applyFill="1" applyBorder="1" applyAlignment="1">
      <alignment vertical="top" wrapText="1"/>
    </xf>
    <xf numFmtId="4" fontId="14" fillId="0" borderId="9" xfId="2" applyNumberFormat="1" applyFont="1" applyFill="1" applyBorder="1" applyAlignment="1">
      <alignment vertical="top" wrapText="1"/>
    </xf>
    <xf numFmtId="0" fontId="18" fillId="0" borderId="9" xfId="2" applyFont="1" applyFill="1" applyBorder="1" applyAlignment="1">
      <alignment horizontal="center" vertical="top" wrapText="1"/>
    </xf>
    <xf numFmtId="0" fontId="22" fillId="0" borderId="0" xfId="2" applyFont="1" applyFill="1"/>
    <xf numFmtId="4" fontId="23" fillId="0" borderId="0" xfId="2" applyNumberFormat="1" applyFont="1" applyFill="1"/>
    <xf numFmtId="0" fontId="19" fillId="0" borderId="0" xfId="2" applyFont="1" applyFill="1"/>
    <xf numFmtId="0" fontId="12" fillId="0" borderId="13" xfId="2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top" wrapText="1"/>
    </xf>
    <xf numFmtId="0" fontId="24" fillId="0" borderId="0" xfId="2" applyFont="1" applyFill="1"/>
    <xf numFmtId="0" fontId="16" fillId="0" borderId="0" xfId="2" applyFont="1" applyFill="1"/>
    <xf numFmtId="4" fontId="19" fillId="0" borderId="0" xfId="2" applyNumberFormat="1" applyFont="1" applyFill="1"/>
    <xf numFmtId="2" fontId="19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C27" workbookViewId="0">
      <selection activeCell="E60" sqref="E60"/>
    </sheetView>
  </sheetViews>
  <sheetFormatPr defaultRowHeight="12.75"/>
  <cols>
    <col min="1" max="1" width="3.42578125" style="15" hidden="1" customWidth="1"/>
    <col min="2" max="2" width="9.140625" style="15" hidden="1" customWidth="1"/>
    <col min="3" max="3" width="29.28515625" style="63" customWidth="1"/>
    <col min="4" max="4" width="13.28515625" style="63" customWidth="1"/>
    <col min="5" max="5" width="11.28515625" style="63" customWidth="1"/>
    <col min="6" max="6" width="12" style="63" customWidth="1"/>
    <col min="7" max="7" width="11.85546875" style="63" customWidth="1"/>
    <col min="8" max="8" width="13.85546875" style="63" customWidth="1"/>
    <col min="9" max="9" width="25" style="63" customWidth="1"/>
    <col min="10" max="11" width="0" style="15" hidden="1" customWidth="1"/>
    <col min="12" max="16384" width="9.140625" style="15"/>
  </cols>
  <sheetData>
    <row r="1" spans="3:9" ht="12.75" hidden="1" customHeight="1">
      <c r="C1" s="14"/>
      <c r="D1" s="14"/>
      <c r="E1" s="14"/>
      <c r="F1" s="14"/>
      <c r="G1" s="14"/>
      <c r="H1" s="14"/>
      <c r="I1" s="14"/>
    </row>
    <row r="2" spans="3:9" ht="13.5" hidden="1" customHeight="1" thickBot="1">
      <c r="C2" s="14"/>
      <c r="D2" s="14"/>
      <c r="E2" s="14" t="s">
        <v>23</v>
      </c>
      <c r="F2" s="14"/>
      <c r="G2" s="14"/>
      <c r="H2" s="14"/>
      <c r="I2" s="14"/>
    </row>
    <row r="3" spans="3:9" ht="13.5" hidden="1" customHeight="1" thickBot="1">
      <c r="C3" s="16"/>
      <c r="D3" s="17"/>
      <c r="E3" s="18"/>
      <c r="F3" s="18"/>
      <c r="G3" s="18"/>
      <c r="H3" s="18"/>
      <c r="I3" s="19"/>
    </row>
    <row r="4" spans="3:9" ht="12.75" hidden="1" customHeight="1">
      <c r="C4" s="20"/>
      <c r="D4" s="20"/>
      <c r="E4" s="21"/>
      <c r="F4" s="21"/>
      <c r="G4" s="21"/>
      <c r="H4" s="21"/>
      <c r="I4" s="21"/>
    </row>
    <row r="5" spans="3:9" ht="12.75" customHeight="1">
      <c r="C5" s="20"/>
      <c r="D5" s="20"/>
      <c r="E5" s="21"/>
      <c r="F5" s="21"/>
      <c r="G5" s="21"/>
      <c r="H5" s="21"/>
      <c r="I5" s="21"/>
    </row>
    <row r="6" spans="3:9" ht="12.75" customHeight="1">
      <c r="C6" s="20"/>
      <c r="D6" s="20"/>
      <c r="E6" s="21"/>
      <c r="F6" s="21"/>
      <c r="G6" s="21"/>
      <c r="H6" s="21"/>
      <c r="I6" s="21"/>
    </row>
    <row r="7" spans="3:9" ht="12.75" customHeight="1">
      <c r="C7" s="20"/>
      <c r="D7" s="20"/>
      <c r="E7" s="21"/>
      <c r="F7" s="21"/>
      <c r="G7" s="21"/>
      <c r="H7" s="21"/>
      <c r="I7" s="21"/>
    </row>
    <row r="8" spans="3:9" ht="12.75" customHeight="1">
      <c r="C8" s="20"/>
      <c r="D8" s="20"/>
      <c r="E8" s="21"/>
      <c r="F8" s="21"/>
      <c r="G8" s="21"/>
      <c r="H8" s="21"/>
      <c r="I8" s="21"/>
    </row>
    <row r="9" spans="3:9" ht="12.75" customHeight="1">
      <c r="C9" s="20"/>
      <c r="D9" s="20"/>
      <c r="E9" s="21"/>
      <c r="F9" s="21"/>
      <c r="G9" s="21"/>
      <c r="H9" s="21"/>
      <c r="I9" s="21"/>
    </row>
    <row r="10" spans="3:9" ht="12.75" customHeight="1">
      <c r="C10" s="20"/>
      <c r="D10" s="20"/>
      <c r="E10" s="21"/>
      <c r="F10" s="21"/>
      <c r="G10" s="21"/>
      <c r="H10" s="21"/>
      <c r="I10" s="21"/>
    </row>
    <row r="11" spans="3:9" ht="12.75" customHeight="1">
      <c r="C11" s="20"/>
      <c r="D11" s="20"/>
      <c r="E11" s="21"/>
      <c r="F11" s="21"/>
      <c r="G11" s="21"/>
      <c r="H11" s="21"/>
      <c r="I11" s="21"/>
    </row>
    <row r="12" spans="3:9" ht="12.75" customHeight="1">
      <c r="C12" s="20"/>
      <c r="D12" s="20"/>
      <c r="E12" s="21"/>
      <c r="F12" s="21"/>
      <c r="G12" s="21"/>
      <c r="H12" s="21"/>
      <c r="I12" s="21"/>
    </row>
    <row r="13" spans="3:9" ht="12.75" customHeight="1">
      <c r="C13" s="20"/>
      <c r="D13" s="20"/>
      <c r="E13" s="21"/>
      <c r="F13" s="21"/>
      <c r="G13" s="21"/>
      <c r="H13" s="21"/>
      <c r="I13" s="21"/>
    </row>
    <row r="14" spans="3:9" ht="12.75" customHeight="1">
      <c r="C14" s="20"/>
      <c r="D14" s="20"/>
      <c r="E14" s="21"/>
      <c r="F14" s="21"/>
      <c r="G14" s="21"/>
      <c r="H14" s="21"/>
      <c r="I14" s="21"/>
    </row>
    <row r="15" spans="3:9" ht="12.75" customHeight="1">
      <c r="C15" s="20"/>
      <c r="D15" s="20"/>
      <c r="E15" s="21"/>
      <c r="F15" s="21"/>
      <c r="G15" s="21"/>
      <c r="H15" s="21"/>
      <c r="I15" s="21"/>
    </row>
    <row r="16" spans="3:9" ht="12.75" customHeight="1">
      <c r="C16" s="20"/>
      <c r="D16" s="20"/>
      <c r="E16" s="21"/>
      <c r="F16" s="21"/>
      <c r="G16" s="21"/>
      <c r="H16" s="21"/>
      <c r="I16" s="21"/>
    </row>
    <row r="17" spans="3:9" ht="12.75" customHeight="1">
      <c r="C17" s="20"/>
      <c r="D17" s="20"/>
      <c r="E17" s="21"/>
      <c r="F17" s="21"/>
      <c r="G17" s="21"/>
      <c r="H17" s="21"/>
      <c r="I17" s="21"/>
    </row>
    <row r="18" spans="3:9" ht="12.75" customHeight="1">
      <c r="C18" s="20"/>
      <c r="D18" s="20"/>
      <c r="E18" s="21"/>
      <c r="F18" s="21"/>
      <c r="G18" s="21"/>
      <c r="H18" s="21"/>
      <c r="I18" s="21"/>
    </row>
    <row r="19" spans="3:9" ht="12.75" customHeight="1">
      <c r="C19" s="20"/>
      <c r="D19" s="20"/>
      <c r="E19" s="21"/>
      <c r="F19" s="21"/>
      <c r="G19" s="21"/>
      <c r="H19" s="21"/>
      <c r="I19" s="21"/>
    </row>
    <row r="20" spans="3:9" ht="12.75" customHeight="1">
      <c r="C20" s="20"/>
      <c r="D20" s="20"/>
      <c r="E20" s="21"/>
      <c r="F20" s="21"/>
      <c r="G20" s="21"/>
      <c r="H20" s="21"/>
      <c r="I20" s="21"/>
    </row>
    <row r="21" spans="3:9" ht="12.75" customHeight="1">
      <c r="C21" s="20"/>
      <c r="D21" s="20"/>
      <c r="E21" s="21"/>
      <c r="F21" s="21"/>
      <c r="G21" s="21"/>
      <c r="H21" s="21"/>
      <c r="I21" s="21"/>
    </row>
    <row r="22" spans="3:9" ht="12.75" customHeight="1">
      <c r="C22" s="20"/>
      <c r="D22" s="20"/>
      <c r="E22" s="21"/>
      <c r="F22" s="21"/>
      <c r="G22" s="21"/>
      <c r="H22" s="21"/>
      <c r="I22" s="21"/>
    </row>
    <row r="23" spans="3:9" ht="12.75" customHeight="1">
      <c r="C23" s="20"/>
      <c r="D23" s="20"/>
      <c r="E23" s="21"/>
      <c r="F23" s="21"/>
      <c r="G23" s="21"/>
      <c r="H23" s="21"/>
      <c r="I23" s="21"/>
    </row>
    <row r="24" spans="3:9" ht="12.75" customHeight="1">
      <c r="C24" s="20"/>
      <c r="D24" s="20"/>
      <c r="E24" s="21"/>
      <c r="F24" s="21"/>
      <c r="G24" s="21"/>
      <c r="H24" s="21"/>
      <c r="I24" s="21"/>
    </row>
    <row r="25" spans="3:9" ht="12.75" customHeight="1">
      <c r="C25" s="20"/>
      <c r="D25" s="20"/>
      <c r="E25" s="21"/>
      <c r="F25" s="21"/>
      <c r="G25" s="21"/>
      <c r="H25" s="21"/>
      <c r="I25" s="21"/>
    </row>
    <row r="26" spans="3:9" ht="12.75" customHeight="1">
      <c r="C26" s="20"/>
      <c r="D26" s="20"/>
      <c r="E26" s="21"/>
      <c r="F26" s="21"/>
      <c r="G26" s="21"/>
      <c r="H26" s="21"/>
      <c r="I26" s="21"/>
    </row>
    <row r="27" spans="3:9">
      <c r="C27" s="22" t="s">
        <v>24</v>
      </c>
      <c r="D27" s="22"/>
      <c r="E27" s="22"/>
      <c r="F27" s="22"/>
      <c r="G27" s="22"/>
      <c r="H27" s="22"/>
      <c r="I27" s="22"/>
    </row>
    <row r="28" spans="3:9">
      <c r="C28" s="23" t="s">
        <v>25</v>
      </c>
      <c r="D28" s="23"/>
      <c r="E28" s="23"/>
      <c r="F28" s="23"/>
      <c r="G28" s="23"/>
      <c r="H28" s="23"/>
      <c r="I28" s="23"/>
    </row>
    <row r="29" spans="3:9">
      <c r="C29" s="23" t="s">
        <v>26</v>
      </c>
      <c r="D29" s="23"/>
      <c r="E29" s="23"/>
      <c r="F29" s="23"/>
      <c r="G29" s="23"/>
      <c r="H29" s="23"/>
      <c r="I29" s="23"/>
    </row>
    <row r="30" spans="3:9" ht="6" customHeight="1" thickBot="1">
      <c r="C30" s="24"/>
      <c r="D30" s="24"/>
      <c r="E30" s="24"/>
      <c r="F30" s="24"/>
      <c r="G30" s="24"/>
      <c r="H30" s="24"/>
      <c r="I30" s="24"/>
    </row>
    <row r="31" spans="3:9" ht="54" customHeight="1" thickBot="1">
      <c r="C31" s="25" t="s">
        <v>27</v>
      </c>
      <c r="D31" s="26" t="s">
        <v>28</v>
      </c>
      <c r="E31" s="27" t="s">
        <v>29</v>
      </c>
      <c r="F31" s="27" t="s">
        <v>30</v>
      </c>
      <c r="G31" s="27" t="s">
        <v>31</v>
      </c>
      <c r="H31" s="27" t="s">
        <v>32</v>
      </c>
      <c r="I31" s="26" t="s">
        <v>33</v>
      </c>
    </row>
    <row r="32" spans="3:9" ht="13.5" customHeight="1" thickBot="1">
      <c r="C32" s="28" t="s">
        <v>34</v>
      </c>
      <c r="D32" s="29"/>
      <c r="E32" s="29"/>
      <c r="F32" s="29"/>
      <c r="G32" s="29"/>
      <c r="H32" s="29"/>
      <c r="I32" s="30"/>
    </row>
    <row r="33" spans="3:11" ht="13.5" customHeight="1" thickBot="1">
      <c r="C33" s="31" t="s">
        <v>35</v>
      </c>
      <c r="D33" s="32">
        <v>0</v>
      </c>
      <c r="E33" s="33"/>
      <c r="F33" s="33"/>
      <c r="G33" s="33"/>
      <c r="H33" s="33">
        <f>+D33+E33-F33</f>
        <v>0</v>
      </c>
      <c r="I33" s="34" t="s">
        <v>36</v>
      </c>
      <c r="K33" s="15">
        <f>26091.83+2355.52</f>
        <v>28447.350000000002</v>
      </c>
    </row>
    <row r="34" spans="3:11" ht="13.5" hidden="1" customHeight="1" thickBot="1">
      <c r="C34" s="31" t="s">
        <v>37</v>
      </c>
      <c r="D34" s="32">
        <v>0</v>
      </c>
      <c r="E34" s="35"/>
      <c r="F34" s="35"/>
      <c r="G34" s="33"/>
      <c r="H34" s="33">
        <f>+D34+E34-F34</f>
        <v>0</v>
      </c>
      <c r="I34" s="36"/>
    </row>
    <row r="35" spans="3:11" ht="13.5" customHeight="1" thickBot="1">
      <c r="C35" s="31" t="s">
        <v>38</v>
      </c>
      <c r="D35" s="32">
        <v>-1.9999999998162821E-2</v>
      </c>
      <c r="E35" s="37"/>
      <c r="F35" s="37"/>
      <c r="G35" s="33"/>
      <c r="H35" s="33">
        <f>+D35+E35-F35</f>
        <v>-1.9999999998162821E-2</v>
      </c>
      <c r="I35" s="36"/>
      <c r="K35" s="15">
        <v>7040.78</v>
      </c>
    </row>
    <row r="36" spans="3:11" ht="13.5" customHeight="1" thickBot="1">
      <c r="C36" s="31" t="s">
        <v>39</v>
      </c>
      <c r="D36" s="32">
        <v>0</v>
      </c>
      <c r="E36" s="37"/>
      <c r="F36" s="37"/>
      <c r="G36" s="33"/>
      <c r="H36" s="33">
        <f>+D36+E36-F36</f>
        <v>0</v>
      </c>
      <c r="I36" s="36"/>
      <c r="K36" s="15">
        <f>0.91-977.45</f>
        <v>-976.54000000000008</v>
      </c>
    </row>
    <row r="37" spans="3:11" ht="13.5" hidden="1" customHeight="1" thickBot="1">
      <c r="C37" s="31" t="s">
        <v>40</v>
      </c>
      <c r="D37" s="32">
        <v>0</v>
      </c>
      <c r="E37" s="37"/>
      <c r="F37" s="37"/>
      <c r="G37" s="33"/>
      <c r="H37" s="33">
        <f>+D37+E37-F37</f>
        <v>0</v>
      </c>
      <c r="I37" s="38"/>
    </row>
    <row r="38" spans="3:11" ht="13.5" customHeight="1" thickBot="1">
      <c r="C38" s="39" t="s">
        <v>41</v>
      </c>
      <c r="D38" s="40">
        <v>-1.9999999998162821E-2</v>
      </c>
      <c r="E38" s="41">
        <f>SUM(E33:E37)</f>
        <v>0</v>
      </c>
      <c r="F38" s="41">
        <f>SUM(F33:F37)</f>
        <v>0</v>
      </c>
      <c r="G38" s="41">
        <f>SUM(G33:G37)</f>
        <v>0</v>
      </c>
      <c r="H38" s="41">
        <f>SUM(H33:H37)</f>
        <v>-1.9999999998162821E-2</v>
      </c>
      <c r="I38" s="42"/>
    </row>
    <row r="39" spans="3:11" ht="13.5" customHeight="1" thickBot="1">
      <c r="C39" s="43" t="s">
        <v>42</v>
      </c>
      <c r="D39" s="44"/>
      <c r="E39" s="44"/>
      <c r="F39" s="44"/>
      <c r="G39" s="44"/>
      <c r="H39" s="44"/>
      <c r="I39" s="45"/>
    </row>
    <row r="40" spans="3:11" ht="51" customHeight="1" thickBot="1">
      <c r="C40" s="25" t="s">
        <v>27</v>
      </c>
      <c r="D40" s="26" t="s">
        <v>28</v>
      </c>
      <c r="E40" s="27" t="s">
        <v>29</v>
      </c>
      <c r="F40" s="27" t="s">
        <v>30</v>
      </c>
      <c r="G40" s="27" t="s">
        <v>31</v>
      </c>
      <c r="H40" s="27" t="s">
        <v>43</v>
      </c>
      <c r="I40" s="46" t="s">
        <v>44</v>
      </c>
    </row>
    <row r="41" spans="3:11" ht="19.5" customHeight="1" thickBot="1">
      <c r="C41" s="47" t="s">
        <v>45</v>
      </c>
      <c r="D41" s="48">
        <v>21423.079999999987</v>
      </c>
      <c r="E41" s="49">
        <v>117319.08</v>
      </c>
      <c r="F41" s="49">
        <v>116395.67</v>
      </c>
      <c r="G41" s="49">
        <f>+E41</f>
        <v>117319.08</v>
      </c>
      <c r="H41" s="49">
        <f>+D41+E41-F41</f>
        <v>22346.489999999976</v>
      </c>
      <c r="I41" s="34" t="s">
        <v>46</v>
      </c>
      <c r="J41" s="50">
        <f>15027.94+75.88+20.01-D41</f>
        <v>-6299.2499999999873</v>
      </c>
      <c r="K41" s="50">
        <f>14238.51+601.82+185.7-H41</f>
        <v>-7320.4599999999755</v>
      </c>
    </row>
    <row r="42" spans="3:11" ht="18" customHeight="1" thickBot="1">
      <c r="C42" s="51" t="s">
        <v>47</v>
      </c>
      <c r="D42" s="32">
        <v>5398.3199999999961</v>
      </c>
      <c r="E42" s="33">
        <v>29562.6</v>
      </c>
      <c r="F42" s="33">
        <v>29499.19</v>
      </c>
      <c r="G42" s="49">
        <v>64288.34</v>
      </c>
      <c r="H42" s="49">
        <f t="shared" ref="H42:H50" si="0">+D42+E42-F42</f>
        <v>5461.73</v>
      </c>
      <c r="I42" s="52"/>
    </row>
    <row r="43" spans="3:11" ht="13.5" customHeight="1" thickBot="1">
      <c r="C43" s="51" t="s">
        <v>48</v>
      </c>
      <c r="D43" s="32">
        <v>3.9062086898411508E-12</v>
      </c>
      <c r="E43" s="33"/>
      <c r="F43" s="33"/>
      <c r="G43" s="49"/>
      <c r="H43" s="49">
        <f t="shared" si="0"/>
        <v>3.9062086898411508E-12</v>
      </c>
      <c r="I43" s="53"/>
    </row>
    <row r="44" spans="3:11" ht="12.75" hidden="1" customHeight="1" thickBot="1">
      <c r="C44" s="51" t="s">
        <v>49</v>
      </c>
      <c r="D44" s="32">
        <v>0</v>
      </c>
      <c r="E44" s="33"/>
      <c r="F44" s="33"/>
      <c r="G44" s="49"/>
      <c r="H44" s="49">
        <f t="shared" si="0"/>
        <v>0</v>
      </c>
      <c r="I44" s="53" t="s">
        <v>50</v>
      </c>
    </row>
    <row r="45" spans="3:11" ht="37.5" customHeight="1" thickBot="1">
      <c r="C45" s="51" t="s">
        <v>51</v>
      </c>
      <c r="D45" s="32">
        <v>0</v>
      </c>
      <c r="E45" s="33"/>
      <c r="F45" s="33"/>
      <c r="G45" s="49"/>
      <c r="H45" s="49">
        <f t="shared" si="0"/>
        <v>0</v>
      </c>
      <c r="I45" s="54" t="s">
        <v>52</v>
      </c>
      <c r="J45" s="15">
        <f>3163.56+721.24</f>
        <v>3884.8</v>
      </c>
      <c r="K45" s="55">
        <f>502.26+91.17+3124.67</f>
        <v>3718.1</v>
      </c>
    </row>
    <row r="46" spans="3:11" ht="0.75" customHeight="1" thickBot="1">
      <c r="C46" s="51" t="s">
        <v>53</v>
      </c>
      <c r="D46" s="32">
        <v>0</v>
      </c>
      <c r="E46" s="35"/>
      <c r="F46" s="35"/>
      <c r="G46" s="49"/>
      <c r="H46" s="49">
        <f t="shared" si="0"/>
        <v>0</v>
      </c>
      <c r="I46" s="54" t="s">
        <v>54</v>
      </c>
    </row>
    <row r="47" spans="3:11" ht="13.5" customHeight="1" thickBot="1">
      <c r="C47" s="51" t="s">
        <v>55</v>
      </c>
      <c r="D47" s="32">
        <v>0</v>
      </c>
      <c r="E47" s="37"/>
      <c r="F47" s="37"/>
      <c r="G47" s="49"/>
      <c r="H47" s="49">
        <f t="shared" si="0"/>
        <v>0</v>
      </c>
      <c r="I47" s="54"/>
    </row>
    <row r="48" spans="3:11" ht="13.5" customHeight="1" thickBot="1">
      <c r="C48" s="51" t="s">
        <v>56</v>
      </c>
      <c r="D48" s="32">
        <v>1454.2999999999984</v>
      </c>
      <c r="E48" s="37">
        <f>5743.82+1396.35</f>
        <v>7140.17</v>
      </c>
      <c r="F48" s="37">
        <f>6114.66+1527.43</f>
        <v>7642.09</v>
      </c>
      <c r="G48" s="49">
        <f>+E48</f>
        <v>7140.17</v>
      </c>
      <c r="H48" s="49">
        <f t="shared" si="0"/>
        <v>952.37999999999738</v>
      </c>
      <c r="I48" s="54"/>
    </row>
    <row r="49" spans="3:9" ht="13.5" customHeight="1" thickBot="1">
      <c r="C49" s="51" t="s">
        <v>57</v>
      </c>
      <c r="D49" s="32">
        <v>0</v>
      </c>
      <c r="E49" s="37"/>
      <c r="F49" s="37"/>
      <c r="G49" s="49"/>
      <c r="H49" s="49">
        <f t="shared" si="0"/>
        <v>0</v>
      </c>
      <c r="I49" s="54"/>
    </row>
    <row r="50" spans="3:9" ht="13.5" customHeight="1" thickBot="1">
      <c r="C50" s="31" t="s">
        <v>58</v>
      </c>
      <c r="D50" s="56">
        <v>1128.1699999999992</v>
      </c>
      <c r="E50" s="37">
        <v>6178.08</v>
      </c>
      <c r="F50" s="37">
        <v>6566.46</v>
      </c>
      <c r="G50" s="49">
        <v>31467</v>
      </c>
      <c r="H50" s="49">
        <f t="shared" si="0"/>
        <v>739.78999999999905</v>
      </c>
      <c r="I50" s="54" t="s">
        <v>59</v>
      </c>
    </row>
    <row r="51" spans="3:9" s="57" customFormat="1" ht="13.5" customHeight="1" thickBot="1">
      <c r="C51" s="31" t="s">
        <v>41</v>
      </c>
      <c r="D51" s="58">
        <v>29403.869999999984</v>
      </c>
      <c r="E51" s="59">
        <f>SUM(E41:E50)</f>
        <v>160199.93</v>
      </c>
      <c r="F51" s="59">
        <f>SUM(F41:F50)</f>
        <v>160103.40999999997</v>
      </c>
      <c r="G51" s="59">
        <f>SUM(G41:G50)</f>
        <v>220214.59</v>
      </c>
      <c r="H51" s="59">
        <f>SUM(H41:H50)</f>
        <v>29500.389999999978</v>
      </c>
      <c r="I51" s="60"/>
    </row>
    <row r="52" spans="3:9" ht="21" customHeight="1" thickBot="1">
      <c r="C52" s="61" t="s">
        <v>60</v>
      </c>
      <c r="D52" s="61"/>
      <c r="E52" s="61"/>
      <c r="F52" s="61"/>
      <c r="G52" s="61"/>
      <c r="H52" s="62">
        <f>+H38+H51</f>
        <v>29500.369999999981</v>
      </c>
    </row>
    <row r="53" spans="3:9" ht="13.5" customHeight="1" thickBot="1">
      <c r="C53" s="64" t="s">
        <v>61</v>
      </c>
      <c r="D53" s="64"/>
      <c r="E53" s="64"/>
      <c r="F53" s="64"/>
      <c r="G53" s="64"/>
      <c r="H53" s="64"/>
      <c r="I53" s="64"/>
    </row>
    <row r="54" spans="3:9" ht="38.25" customHeight="1" thickBot="1">
      <c r="C54" s="65" t="s">
        <v>62</v>
      </c>
      <c r="D54" s="66" t="s">
        <v>63</v>
      </c>
      <c r="E54" s="66"/>
      <c r="F54" s="66"/>
      <c r="G54" s="66"/>
      <c r="H54" s="66"/>
      <c r="I54" s="67" t="s">
        <v>64</v>
      </c>
    </row>
    <row r="55" spans="3:9" ht="17.25" customHeight="1">
      <c r="C55" s="68" t="s">
        <v>65</v>
      </c>
      <c r="D55" s="68"/>
    </row>
    <row r="56" spans="3:9" ht="12.75" hidden="1" customHeight="1">
      <c r="C56" s="69"/>
    </row>
    <row r="57" spans="3:9">
      <c r="D57" s="70"/>
      <c r="E57" s="70"/>
      <c r="F57" s="70"/>
    </row>
    <row r="58" spans="3:9" hidden="1">
      <c r="D58" s="70">
        <f>+D41+D42</f>
        <v>26821.399999999983</v>
      </c>
      <c r="E58" s="70">
        <f>+E41+E42</f>
        <v>146881.68</v>
      </c>
      <c r="F58" s="70">
        <f>+F41+F42</f>
        <v>145894.85999999999</v>
      </c>
      <c r="G58" s="70">
        <f>+G41+G42</f>
        <v>181607.41999999998</v>
      </c>
      <c r="H58" s="70">
        <f>+H41+H42</f>
        <v>27808.219999999976</v>
      </c>
    </row>
    <row r="59" spans="3:9">
      <c r="D59" s="70"/>
    </row>
    <row r="60" spans="3:9">
      <c r="C60" s="63" t="s">
        <v>66</v>
      </c>
      <c r="E60" s="70">
        <f>+E51+E38+26715</f>
        <v>186914.93</v>
      </c>
      <c r="F60" s="70"/>
      <c r="G60" s="70">
        <f>+G51+G38</f>
        <v>220214.59</v>
      </c>
    </row>
    <row r="63" spans="3:9">
      <c r="D63" s="71"/>
    </row>
    <row r="64" spans="3:9">
      <c r="D64" s="70"/>
    </row>
    <row r="65" spans="4:4">
      <c r="D65" s="70"/>
    </row>
  </sheetData>
  <mergeCells count="10">
    <mergeCell ref="C39:I39"/>
    <mergeCell ref="I41:I42"/>
    <mergeCell ref="C53:I53"/>
    <mergeCell ref="D54:H54"/>
    <mergeCell ref="C27:I27"/>
    <mergeCell ref="C28:I28"/>
    <mergeCell ref="C29:I29"/>
    <mergeCell ref="C30:I30"/>
    <mergeCell ref="C32:I32"/>
    <mergeCell ref="I33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2:I28"/>
  <sheetViews>
    <sheetView topLeftCell="A7" zoomScaleNormal="100" zoomScaleSheetLayoutView="120" workbookViewId="0">
      <selection activeCell="E33" sqref="E33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2" spans="1:9">
      <c r="A12" s="1" t="s">
        <v>0</v>
      </c>
      <c r="B12" s="1"/>
      <c r="C12" s="1"/>
      <c r="D12" s="1"/>
      <c r="E12" s="1"/>
      <c r="F12" s="1"/>
      <c r="G12" s="1"/>
      <c r="H12" s="1"/>
      <c r="I12" s="1"/>
    </row>
    <row r="13" spans="1:9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2</v>
      </c>
      <c r="B14" s="1"/>
      <c r="C14" s="1"/>
      <c r="D14" s="1"/>
      <c r="E14" s="1"/>
      <c r="F14" s="1"/>
      <c r="G14" s="1"/>
      <c r="H14" s="1"/>
      <c r="I14" s="1"/>
    </row>
    <row r="15" spans="1:9" ht="60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3" t="s">
        <v>8</v>
      </c>
      <c r="G15" s="3" t="s">
        <v>9</v>
      </c>
      <c r="H15" s="2" t="s">
        <v>10</v>
      </c>
      <c r="I15" s="2" t="s">
        <v>11</v>
      </c>
    </row>
    <row r="16" spans="1:9">
      <c r="A16" s="4" t="s">
        <v>12</v>
      </c>
      <c r="B16" s="5">
        <v>-99.574950000000001</v>
      </c>
      <c r="C16" s="5"/>
      <c r="D16" s="5">
        <f>29.5626</f>
        <v>29.5626</v>
      </c>
      <c r="E16" s="5">
        <v>29.499189999999999</v>
      </c>
      <c r="F16" s="5">
        <v>26.715</v>
      </c>
      <c r="G16" s="5">
        <v>64.288340000000005</v>
      </c>
      <c r="H16" s="5">
        <v>5.4617300000000002</v>
      </c>
      <c r="I16" s="6">
        <f>B16+D16+F16-G16</f>
        <v>-107.58569</v>
      </c>
    </row>
    <row r="18" spans="1:9" ht="14.1" customHeight="1">
      <c r="A18" t="s">
        <v>13</v>
      </c>
    </row>
    <row r="19" spans="1:9" ht="14.1" customHeight="1">
      <c r="A19" t="s">
        <v>14</v>
      </c>
    </row>
    <row r="20" spans="1:9">
      <c r="A20" s="7" t="s">
        <v>15</v>
      </c>
      <c r="B20" s="8"/>
      <c r="C20" s="8"/>
      <c r="D20" s="8"/>
      <c r="E20" s="9"/>
      <c r="F20" s="9"/>
    </row>
    <row r="21" spans="1:9" s="12" customFormat="1">
      <c r="A21" s="10" t="s">
        <v>16</v>
      </c>
      <c r="B21" s="10"/>
      <c r="C21" s="10"/>
      <c r="D21" s="10"/>
      <c r="E21" s="11"/>
      <c r="F21" s="11"/>
    </row>
    <row r="22" spans="1:9">
      <c r="A22" t="s">
        <v>17</v>
      </c>
      <c r="E22" s="9"/>
      <c r="F22" s="9"/>
    </row>
    <row r="23" spans="1:9">
      <c r="A23" t="s">
        <v>18</v>
      </c>
    </row>
    <row r="24" spans="1:9">
      <c r="A24" t="s">
        <v>19</v>
      </c>
    </row>
    <row r="25" spans="1:9">
      <c r="A25" t="s">
        <v>20</v>
      </c>
      <c r="I25" s="13"/>
    </row>
    <row r="26" spans="1:9">
      <c r="A26" t="s">
        <v>21</v>
      </c>
      <c r="I26" s="13"/>
    </row>
    <row r="27" spans="1:9">
      <c r="A27" t="s">
        <v>22</v>
      </c>
      <c r="I27" s="13"/>
    </row>
    <row r="28" spans="1:9">
      <c r="I28" s="13"/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Березовая7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2024-03-05T11:17:21Z</dcterms:created>
  <dcterms:modified xsi:type="dcterms:W3CDTF">2024-03-05T11:19:37Z</dcterms:modified>
</cp:coreProperties>
</file>