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Березовая8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F59" i="1"/>
  <c r="E59"/>
  <c r="D59"/>
  <c r="D52"/>
  <c r="D66" s="1"/>
  <c r="H51"/>
  <c r="H50"/>
  <c r="F49"/>
  <c r="F52" s="1"/>
  <c r="E49"/>
  <c r="G49" s="1"/>
  <c r="J48"/>
  <c r="H48"/>
  <c r="H47"/>
  <c r="K46"/>
  <c r="J46"/>
  <c r="H46"/>
  <c r="H45"/>
  <c r="H44"/>
  <c r="J43"/>
  <c r="H43"/>
  <c r="J42"/>
  <c r="H42"/>
  <c r="H59" s="1"/>
  <c r="G42"/>
  <c r="G52" s="1"/>
  <c r="G62" s="1"/>
  <c r="G39"/>
  <c r="F39"/>
  <c r="E39"/>
  <c r="D39"/>
  <c r="H38"/>
  <c r="H37"/>
  <c r="K36"/>
  <c r="H36"/>
  <c r="H35"/>
  <c r="K34"/>
  <c r="H34"/>
  <c r="H39" s="1"/>
  <c r="H49" l="1"/>
  <c r="E52"/>
  <c r="E62" s="1"/>
  <c r="G59"/>
  <c r="H52"/>
  <c r="H53" s="1"/>
  <c r="K42"/>
</calcChain>
</file>

<file path=xl/sharedStrings.xml><?xml version="1.0" encoding="utf-8"?>
<sst xmlns="http://schemas.openxmlformats.org/spreadsheetml/2006/main" count="75" uniqueCount="68">
  <si>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</si>
  <si>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</si>
  <si>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</si>
  <si>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Березовая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</si>
  <si>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</si>
  <si>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</si>
  <si>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</si>
  <si>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</si>
  <si>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</si>
  <si>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</si>
  <si>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</si>
  <si>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</si>
  <si>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</si>
  <si>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"СКС"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</si>
  <si>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</si>
  <si>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</si>
  <si>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</si>
  <si>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</si>
  <si>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</si>
  <si>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</si>
  <si>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</si>
  <si>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</si>
  <si>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</si>
  <si>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</si>
  <si>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</si>
  <si>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</si>
  <si>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</si>
  <si>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</si>
  <si>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</si>
  <si>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</si>
  <si>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</si>
  <si>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</si>
  <si>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</si>
  <si>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</si>
  <si>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</si>
  <si>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</si>
  <si>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Общая задолженность по дому  на 01.01.2024г.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</si>
  <si>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</si>
  <si>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</si>
  <si>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26715,00 руб. </t>
  </si>
  <si>
    <t>ООО "Икс-Трим", ПАО "Ростелеком", ООО "СмартТелеком"</t>
  </si>
  <si>
    <t>Надеемся на дальнейшее сотрудничество. Администрация ООО "УЮТ-СЕРВИС"</t>
  </si>
  <si>
    <t>ИТОГО ЖКУ</t>
  </si>
  <si>
    <t>ОТЧЕТ</t>
  </si>
  <si>
    <t>по выполнению плана текущего ремонта жилого дома</t>
  </si>
  <si>
    <t>№ 8 по ул. Березовая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</si>
  <si>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</si>
  <si>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</si>
  <si>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</si>
  <si>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</si>
  <si>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</si>
  <si>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</si>
  <si>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</si>
  <si>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</si>
  <si>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</si>
  <si>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</si>
  <si>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rFont val="Calibri"/>
        <family val="2"/>
        <charset val="204"/>
      </rPr>
      <t>66</t>
    </r>
    <r>
      <rPr>
        <b/>
        <sz val="11"/>
        <rFont val="Calibri"/>
        <family val="2"/>
        <charset val="204"/>
      </rPr>
      <t>.86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тыс.</t>
    </r>
    <r>
      <rPr>
        <sz val="11"/>
        <color indexed="8"/>
        <rFont val="Calibri"/>
        <family val="2"/>
        <charset val="204"/>
      </rPr>
      <t xml:space="preserve"> 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</si>
  <si>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</si>
  <si>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- 2.02 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</si>
  <si>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</si>
  <si>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- 0.96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</si>
  <si>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</si>
  <si>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</si>
  <si>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- 0.20 т.р.</t>
  </si>
  <si>
    <t xml:space="preserve">Укрепление водосточных труб, колен, воронок, утепление чердачных перекрытий, замена канали- </t>
  </si>
  <si>
    <t>зационных труб, устройство экранов - 0.21 т.р.</t>
  </si>
  <si>
    <t>Расходные материалы - 0.03 т.р.</t>
  </si>
  <si>
    <t>ремонт шиферной кровли - 63.44 т.р.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</si>
</sst>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6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4" fontId="6" fillId="3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6" fillId="4" borderId="8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top" wrapText="1"/>
    </xf>
    <xf numFmtId="4" fontId="12" fillId="4" borderId="8" xfId="0" applyNumberFormat="1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16" fillId="0" borderId="0" xfId="0" applyFont="1" applyFill="1"/>
    <xf numFmtId="4" fontId="17" fillId="0" borderId="0" xfId="0" applyNumberFormat="1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18" fillId="0" borderId="0" xfId="0" applyFont="1" applyFill="1"/>
    <xf numFmtId="4" fontId="6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4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22" fillId="0" borderId="0" xfId="1" applyFont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opLeftCell="C28" workbookViewId="0">
      <selection activeCell="E62" sqref="E62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85546875" style="9" customWidth="1"/>
    <col min="4" max="4" width="13.7109375" style="9" customWidth="1"/>
    <col min="5" max="5" width="11" style="9" customWidth="1"/>
    <col min="6" max="6" width="11.5703125" style="9" customWidth="1"/>
    <col min="7" max="7" width="11.85546875" style="9" customWidth="1"/>
    <col min="8" max="8" width="14" style="9" customWidth="1"/>
    <col min="9" max="9" width="24.7109375" style="9" customWidth="1"/>
    <col min="10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2.75" customHeight="1">
      <c r="C24" s="7"/>
      <c r="D24" s="7"/>
      <c r="E24" s="8"/>
      <c r="F24" s="8"/>
      <c r="G24" s="8"/>
      <c r="H24" s="8"/>
      <c r="I24" s="8"/>
    </row>
    <row r="25" spans="3:9" ht="12.75" customHeight="1">
      <c r="C25" s="7"/>
      <c r="D25" s="7"/>
      <c r="E25" s="8"/>
      <c r="F25" s="8"/>
      <c r="G25" s="8"/>
      <c r="H25" s="8"/>
      <c r="I25" s="8"/>
    </row>
    <row r="26" spans="3:9" ht="12.75" customHeight="1">
      <c r="C26" s="7"/>
      <c r="D26" s="7"/>
      <c r="E26" s="8"/>
      <c r="F26" s="8"/>
      <c r="G26" s="8"/>
      <c r="H26" s="8"/>
      <c r="I26" s="8"/>
    </row>
    <row r="27" spans="3:9" ht="12.75" customHeight="1">
      <c r="C27" s="7"/>
      <c r="D27" s="7"/>
      <c r="E27" s="8"/>
      <c r="F27" s="8"/>
      <c r="G27" s="8"/>
      <c r="H27" s="8"/>
      <c r="I27" s="8"/>
    </row>
    <row r="28" spans="3:9" ht="14.25">
      <c r="C28" s="10" t="s">
        <v>1</v>
      </c>
      <c r="D28" s="10"/>
      <c r="E28" s="10"/>
      <c r="F28" s="10"/>
      <c r="G28" s="10"/>
      <c r="H28" s="10"/>
      <c r="I28" s="10"/>
    </row>
    <row r="29" spans="3:9">
      <c r="C29" s="11" t="s">
        <v>2</v>
      </c>
      <c r="D29" s="11"/>
      <c r="E29" s="11"/>
      <c r="F29" s="11"/>
      <c r="G29" s="11"/>
      <c r="H29" s="11"/>
      <c r="I29" s="11"/>
    </row>
    <row r="30" spans="3:9">
      <c r="C30" s="11" t="s">
        <v>3</v>
      </c>
      <c r="D30" s="11"/>
      <c r="E30" s="11"/>
      <c r="F30" s="11"/>
      <c r="G30" s="11"/>
      <c r="H30" s="11"/>
      <c r="I30" s="11"/>
    </row>
    <row r="31" spans="3:9" ht="6" customHeight="1" thickBot="1">
      <c r="C31" s="12"/>
      <c r="D31" s="12"/>
      <c r="E31" s="12"/>
      <c r="F31" s="12"/>
      <c r="G31" s="12"/>
      <c r="H31" s="12"/>
      <c r="I31" s="12"/>
    </row>
    <row r="32" spans="3:9" ht="48.75" customHeight="1" thickBot="1">
      <c r="C32" s="13" t="s">
        <v>4</v>
      </c>
      <c r="D32" s="14" t="s">
        <v>5</v>
      </c>
      <c r="E32" s="15" t="s">
        <v>6</v>
      </c>
      <c r="F32" s="15" t="s">
        <v>7</v>
      </c>
      <c r="G32" s="15" t="s">
        <v>8</v>
      </c>
      <c r="H32" s="15" t="s">
        <v>9</v>
      </c>
      <c r="I32" s="14" t="s">
        <v>10</v>
      </c>
    </row>
    <row r="33" spans="3:11" ht="13.5" customHeight="1" thickBot="1">
      <c r="C33" s="16" t="s">
        <v>11</v>
      </c>
      <c r="D33" s="17"/>
      <c r="E33" s="17"/>
      <c r="F33" s="17"/>
      <c r="G33" s="17"/>
      <c r="H33" s="17"/>
      <c r="I33" s="18"/>
    </row>
    <row r="34" spans="3:11" ht="13.5" customHeight="1" thickBot="1">
      <c r="C34" s="19" t="s">
        <v>12</v>
      </c>
      <c r="D34" s="20">
        <v>39253.380000000005</v>
      </c>
      <c r="E34" s="21"/>
      <c r="F34" s="21">
        <v>5176.6000000000004</v>
      </c>
      <c r="G34" s="21"/>
      <c r="H34" s="21">
        <f>+D34+E34-F34</f>
        <v>34076.780000000006</v>
      </c>
      <c r="I34" s="22" t="s">
        <v>13</v>
      </c>
      <c r="K34" s="2">
        <f>51380.7+19910.56-16.7</f>
        <v>71274.559999999998</v>
      </c>
    </row>
    <row r="35" spans="3:11" ht="13.5" hidden="1" customHeight="1" thickBot="1">
      <c r="C35" s="19" t="s">
        <v>14</v>
      </c>
      <c r="D35" s="20">
        <v>0</v>
      </c>
      <c r="E35" s="23"/>
      <c r="F35" s="23"/>
      <c r="G35" s="21"/>
      <c r="H35" s="21">
        <f>+D35+E35-F35</f>
        <v>0</v>
      </c>
      <c r="I35" s="24"/>
    </row>
    <row r="36" spans="3:11" ht="13.5" customHeight="1" thickBot="1">
      <c r="C36" s="19" t="s">
        <v>15</v>
      </c>
      <c r="D36" s="20">
        <v>11547.369999999992</v>
      </c>
      <c r="E36" s="23"/>
      <c r="F36" s="23">
        <v>1522.83</v>
      </c>
      <c r="G36" s="21"/>
      <c r="H36" s="21">
        <f>+D36+E36-F36</f>
        <v>10024.539999999992</v>
      </c>
      <c r="I36" s="24"/>
      <c r="K36" s="2">
        <f>7366.95-12.47</f>
        <v>7354.48</v>
      </c>
    </row>
    <row r="37" spans="3:11" ht="13.5" customHeight="1" thickBot="1">
      <c r="C37" s="19" t="s">
        <v>16</v>
      </c>
      <c r="D37" s="20">
        <v>0</v>
      </c>
      <c r="E37" s="23"/>
      <c r="F37" s="23"/>
      <c r="G37" s="21"/>
      <c r="H37" s="21">
        <f>+D37+E37-F37</f>
        <v>0</v>
      </c>
      <c r="I37" s="24"/>
    </row>
    <row r="38" spans="3:11" ht="13.5" hidden="1" customHeight="1" thickBot="1">
      <c r="C38" s="19" t="s">
        <v>17</v>
      </c>
      <c r="D38" s="20"/>
      <c r="E38" s="23"/>
      <c r="F38" s="23"/>
      <c r="G38" s="21"/>
      <c r="H38" s="21">
        <f>+D38+E38-F38</f>
        <v>0</v>
      </c>
      <c r="I38" s="25"/>
    </row>
    <row r="39" spans="3:11" ht="13.5" customHeight="1" thickBot="1">
      <c r="C39" s="19" t="s">
        <v>18</v>
      </c>
      <c r="D39" s="26">
        <f>SUM(D34:D38)</f>
        <v>50800.75</v>
      </c>
      <c r="E39" s="27">
        <f>SUM(E34:E38)</f>
        <v>0</v>
      </c>
      <c r="F39" s="27">
        <f>SUM(F34:F38)</f>
        <v>6699.43</v>
      </c>
      <c r="G39" s="27">
        <f>SUM(G34:G38)</f>
        <v>0</v>
      </c>
      <c r="H39" s="27">
        <f>SUM(H34:H38)</f>
        <v>44101.32</v>
      </c>
      <c r="I39" s="28"/>
    </row>
    <row r="40" spans="3:11" ht="13.5" customHeight="1" thickBot="1">
      <c r="C40" s="29" t="s">
        <v>19</v>
      </c>
      <c r="D40" s="29"/>
      <c r="E40" s="29"/>
      <c r="F40" s="29"/>
      <c r="G40" s="29"/>
      <c r="H40" s="29"/>
      <c r="I40" s="29"/>
    </row>
    <row r="41" spans="3:11" ht="50.25" customHeight="1" thickBot="1">
      <c r="C41" s="13" t="s">
        <v>4</v>
      </c>
      <c r="D41" s="14" t="s">
        <v>5</v>
      </c>
      <c r="E41" s="15" t="s">
        <v>6</v>
      </c>
      <c r="F41" s="15" t="s">
        <v>7</v>
      </c>
      <c r="G41" s="15" t="s">
        <v>8</v>
      </c>
      <c r="H41" s="15" t="s">
        <v>9</v>
      </c>
      <c r="I41" s="30" t="s">
        <v>20</v>
      </c>
    </row>
    <row r="42" spans="3:11" ht="19.5" customHeight="1" thickBot="1">
      <c r="C42" s="13" t="s">
        <v>21</v>
      </c>
      <c r="D42" s="31">
        <v>53539.17</v>
      </c>
      <c r="E42" s="32">
        <v>113080.56</v>
      </c>
      <c r="F42" s="32">
        <v>104586.23</v>
      </c>
      <c r="G42" s="32">
        <f>+E42</f>
        <v>113080.56</v>
      </c>
      <c r="H42" s="32">
        <f>+D42+E42-F42</f>
        <v>62033.499999999985</v>
      </c>
      <c r="I42" s="22" t="s">
        <v>22</v>
      </c>
      <c r="J42" s="33">
        <f>12.07+34.04+29609.46-D42</f>
        <v>-23883.599999999999</v>
      </c>
      <c r="K42" s="33">
        <f>149.46-0.1+433.79-0.32+37348.77-7-H42</f>
        <v>-24108.899999999987</v>
      </c>
    </row>
    <row r="43" spans="3:11" ht="17.25" customHeight="1" thickBot="1">
      <c r="C43" s="19" t="s">
        <v>23</v>
      </c>
      <c r="D43" s="34">
        <v>13168.449999999997</v>
      </c>
      <c r="E43" s="21">
        <v>28494.6</v>
      </c>
      <c r="F43" s="21">
        <v>26311.61</v>
      </c>
      <c r="G43" s="32">
        <v>66861.41</v>
      </c>
      <c r="H43" s="32">
        <f t="shared" ref="H43:H51" si="0">+D43+E43-F43</f>
        <v>15351.439999999995</v>
      </c>
      <c r="I43" s="35"/>
      <c r="J43" s="2">
        <f>9512.53-1.69</f>
        <v>9510.84</v>
      </c>
    </row>
    <row r="44" spans="3:11" ht="13.5" customHeight="1" thickBot="1">
      <c r="C44" s="36" t="s">
        <v>24</v>
      </c>
      <c r="D44" s="37">
        <v>0</v>
      </c>
      <c r="E44" s="21"/>
      <c r="F44" s="21"/>
      <c r="G44" s="32"/>
      <c r="H44" s="32">
        <f t="shared" si="0"/>
        <v>0</v>
      </c>
      <c r="I44" s="38"/>
    </row>
    <row r="45" spans="3:11" ht="12.75" hidden="1" customHeight="1" thickBot="1">
      <c r="C45" s="19" t="s">
        <v>25</v>
      </c>
      <c r="D45" s="34">
        <v>0</v>
      </c>
      <c r="E45" s="21"/>
      <c r="F45" s="21"/>
      <c r="G45" s="32"/>
      <c r="H45" s="32">
        <f t="shared" si="0"/>
        <v>0</v>
      </c>
      <c r="I45" s="38" t="s">
        <v>26</v>
      </c>
    </row>
    <row r="46" spans="3:11" ht="28.5" customHeight="1" thickBot="1">
      <c r="C46" s="19" t="s">
        <v>27</v>
      </c>
      <c r="D46" s="34">
        <v>6080.51</v>
      </c>
      <c r="E46" s="21"/>
      <c r="F46" s="21">
        <v>801.88</v>
      </c>
      <c r="G46" s="32"/>
      <c r="H46" s="32">
        <f t="shared" si="0"/>
        <v>5278.63</v>
      </c>
      <c r="I46" s="39" t="s">
        <v>28</v>
      </c>
      <c r="J46" s="2">
        <f>3001.43+2637.58</f>
        <v>5639.01</v>
      </c>
      <c r="K46" s="2">
        <f>2667.77+3252.61+2637.58-1.83</f>
        <v>8556.1299999999992</v>
      </c>
    </row>
    <row r="47" spans="3:11" ht="13.5" hidden="1" customHeight="1" thickBot="1">
      <c r="C47" s="19" t="s">
        <v>29</v>
      </c>
      <c r="D47" s="34">
        <v>0</v>
      </c>
      <c r="E47" s="40"/>
      <c r="F47" s="40"/>
      <c r="G47" s="32"/>
      <c r="H47" s="32">
        <f t="shared" si="0"/>
        <v>0</v>
      </c>
      <c r="I47" s="39" t="s">
        <v>30</v>
      </c>
    </row>
    <row r="48" spans="3:11" ht="13.5" customHeight="1" thickBot="1">
      <c r="C48" s="36" t="s">
        <v>31</v>
      </c>
      <c r="D48" s="34">
        <v>2518.5100000000002</v>
      </c>
      <c r="E48" s="40"/>
      <c r="F48" s="40">
        <v>332.14</v>
      </c>
      <c r="G48" s="32"/>
      <c r="H48" s="32">
        <f t="shared" si="0"/>
        <v>2186.3700000000003</v>
      </c>
      <c r="I48" s="39"/>
      <c r="J48" s="2">
        <f>5207.16-0.8</f>
        <v>5206.3599999999997</v>
      </c>
    </row>
    <row r="49" spans="3:9" ht="13.5" customHeight="1" thickBot="1">
      <c r="C49" s="41" t="s">
        <v>32</v>
      </c>
      <c r="D49" s="34">
        <v>2165.59</v>
      </c>
      <c r="E49" s="40">
        <f>4541.59+1157.87</f>
        <v>5699.46</v>
      </c>
      <c r="F49" s="40">
        <f>3944.57+1010.21</f>
        <v>4954.7800000000007</v>
      </c>
      <c r="G49" s="32">
        <f>+E49</f>
        <v>5699.46</v>
      </c>
      <c r="H49" s="32">
        <f t="shared" si="0"/>
        <v>2910.2699999999995</v>
      </c>
      <c r="I49" s="39"/>
    </row>
    <row r="50" spans="3:9" ht="13.5" customHeight="1" thickBot="1">
      <c r="C50" s="41" t="s">
        <v>33</v>
      </c>
      <c r="D50" s="34">
        <v>29.7</v>
      </c>
      <c r="E50" s="40"/>
      <c r="F50" s="40">
        <v>3.92</v>
      </c>
      <c r="G50" s="32"/>
      <c r="H50" s="32">
        <f t="shared" si="0"/>
        <v>25.78</v>
      </c>
      <c r="I50" s="39"/>
    </row>
    <row r="51" spans="3:9" ht="13.5" customHeight="1" thickBot="1">
      <c r="C51" s="19" t="s">
        <v>34</v>
      </c>
      <c r="D51" s="34">
        <v>2834.5900000000011</v>
      </c>
      <c r="E51" s="23">
        <v>5954.76</v>
      </c>
      <c r="F51" s="23">
        <v>5509.5</v>
      </c>
      <c r="G51" s="32">
        <v>31467</v>
      </c>
      <c r="H51" s="32">
        <f t="shared" si="0"/>
        <v>3279.8500000000022</v>
      </c>
      <c r="I51" s="39" t="s">
        <v>35</v>
      </c>
    </row>
    <row r="52" spans="3:9" s="43" customFormat="1" ht="13.5" customHeight="1" thickBot="1">
      <c r="C52" s="19" t="s">
        <v>18</v>
      </c>
      <c r="D52" s="26">
        <f>SUM(D42:D51)</f>
        <v>80336.519999999975</v>
      </c>
      <c r="E52" s="27">
        <f>SUM(E42:E51)</f>
        <v>153229.38</v>
      </c>
      <c r="F52" s="27">
        <f>SUM(F42:F51)</f>
        <v>142500.06000000003</v>
      </c>
      <c r="G52" s="27">
        <f>SUM(G42:G51)</f>
        <v>217108.43</v>
      </c>
      <c r="H52" s="27">
        <f>SUM(H42:H51)</f>
        <v>91065.839999999982</v>
      </c>
      <c r="I52" s="42"/>
    </row>
    <row r="53" spans="3:9" ht="18" customHeight="1" thickBot="1">
      <c r="C53" s="44" t="s">
        <v>36</v>
      </c>
      <c r="D53" s="44"/>
      <c r="E53" s="44"/>
      <c r="F53" s="44"/>
      <c r="G53" s="44"/>
      <c r="H53" s="45">
        <f>+H39+H52</f>
        <v>135167.15999999997</v>
      </c>
    </row>
    <row r="54" spans="3:9" ht="13.5" customHeight="1" thickBot="1">
      <c r="C54" s="46" t="s">
        <v>37</v>
      </c>
      <c r="D54" s="46"/>
      <c r="E54" s="46"/>
      <c r="F54" s="46"/>
      <c r="G54" s="46"/>
      <c r="H54" s="46"/>
      <c r="I54" s="46"/>
    </row>
    <row r="55" spans="3:9" ht="41.25" customHeight="1" thickBot="1">
      <c r="C55" s="47" t="s">
        <v>38</v>
      </c>
      <c r="D55" s="48" t="s">
        <v>39</v>
      </c>
      <c r="E55" s="48"/>
      <c r="F55" s="48"/>
      <c r="G55" s="48"/>
      <c r="H55" s="48"/>
      <c r="I55" s="49" t="s">
        <v>40</v>
      </c>
    </row>
    <row r="56" spans="3:9" ht="15">
      <c r="C56" s="50" t="s">
        <v>41</v>
      </c>
      <c r="D56" s="50"/>
    </row>
    <row r="57" spans="3:9" hidden="1"/>
    <row r="58" spans="3:9">
      <c r="D58" s="51"/>
      <c r="E58" s="51"/>
      <c r="F58" s="51"/>
    </row>
    <row r="59" spans="3:9" hidden="1">
      <c r="D59" s="51">
        <f>+D42+D43+D44</f>
        <v>66707.62</v>
      </c>
      <c r="E59" s="51">
        <f>+E42+E43+E44</f>
        <v>141575.16</v>
      </c>
      <c r="F59" s="51">
        <f>+F42+F43+F44</f>
        <v>130897.84</v>
      </c>
      <c r="G59" s="51">
        <f>+G42+G43+G44</f>
        <v>179941.97</v>
      </c>
      <c r="H59" s="51">
        <f>+H42+H43+H44</f>
        <v>77384.939999999973</v>
      </c>
    </row>
    <row r="60" spans="3:9">
      <c r="D60" s="51"/>
      <c r="H60" s="51"/>
    </row>
    <row r="61" spans="3:9">
      <c r="H61" s="51"/>
    </row>
    <row r="62" spans="3:9">
      <c r="C62" s="9" t="s">
        <v>42</v>
      </c>
      <c r="E62" s="51">
        <f>+E52+E39+26715</f>
        <v>179944.38</v>
      </c>
      <c r="F62" s="51"/>
      <c r="G62" s="51">
        <f>+G52+G39</f>
        <v>217108.43</v>
      </c>
    </row>
    <row r="64" spans="3:9" hidden="1">
      <c r="D64" s="9">
        <v>172821.51</v>
      </c>
    </row>
    <row r="65" spans="4:4" hidden="1">
      <c r="D65" s="9">
        <v>41124.699999999997</v>
      </c>
    </row>
    <row r="66" spans="4:4" hidden="1">
      <c r="D66" s="51">
        <f>+D64-D52-D39</f>
        <v>41684.240000000034</v>
      </c>
    </row>
    <row r="67" spans="4:4" hidden="1"/>
  </sheetData>
  <mergeCells count="10">
    <mergeCell ref="C40:I40"/>
    <mergeCell ref="I42:I43"/>
    <mergeCell ref="C54:I54"/>
    <mergeCell ref="D55:H55"/>
    <mergeCell ref="C28:I28"/>
    <mergeCell ref="C29:I29"/>
    <mergeCell ref="C30:I30"/>
    <mergeCell ref="C31:I31"/>
    <mergeCell ref="C33:I33"/>
    <mergeCell ref="I34:I3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1"/>
  <sheetViews>
    <sheetView tabSelected="1" topLeftCell="A16" zoomScaleNormal="100" zoomScaleSheetLayoutView="120" workbookViewId="0">
      <selection activeCell="I28" sqref="I28:I31"/>
    </sheetView>
  </sheetViews>
  <sheetFormatPr defaultRowHeight="15"/>
  <cols>
    <col min="1" max="1" width="4.5703125" style="53" customWidth="1"/>
    <col min="2" max="2" width="12.42578125" style="53" customWidth="1"/>
    <col min="3" max="3" width="13.42578125" style="53" hidden="1" customWidth="1"/>
    <col min="4" max="4" width="12.140625" style="53" customWidth="1"/>
    <col min="5" max="5" width="13.5703125" style="53" customWidth="1"/>
    <col min="6" max="6" width="13.42578125" style="53" customWidth="1"/>
    <col min="7" max="7" width="14.42578125" style="53" customWidth="1"/>
    <col min="8" max="8" width="15.140625" style="53" customWidth="1"/>
    <col min="9" max="9" width="13.5703125" style="53" customWidth="1"/>
    <col min="10" max="16384" width="9.140625" style="53"/>
  </cols>
  <sheetData>
    <row r="13" spans="1:9">
      <c r="A13" s="52" t="s">
        <v>43</v>
      </c>
      <c r="B13" s="52"/>
      <c r="C13" s="52"/>
      <c r="D13" s="52"/>
      <c r="E13" s="52"/>
      <c r="F13" s="52"/>
      <c r="G13" s="52"/>
      <c r="H13" s="52"/>
      <c r="I13" s="52"/>
    </row>
    <row r="14" spans="1:9">
      <c r="A14" s="52" t="s">
        <v>44</v>
      </c>
      <c r="B14" s="52"/>
      <c r="C14" s="52"/>
      <c r="D14" s="52"/>
      <c r="E14" s="52"/>
      <c r="F14" s="52"/>
      <c r="G14" s="52"/>
      <c r="H14" s="52"/>
      <c r="I14" s="52"/>
    </row>
    <row r="15" spans="1:9">
      <c r="A15" s="52" t="s">
        <v>45</v>
      </c>
      <c r="B15" s="52"/>
      <c r="C15" s="52"/>
      <c r="D15" s="52"/>
      <c r="E15" s="52"/>
      <c r="F15" s="52"/>
      <c r="G15" s="52"/>
      <c r="H15" s="52"/>
      <c r="I15" s="52"/>
    </row>
    <row r="16" spans="1:9" ht="60">
      <c r="A16" s="54" t="s">
        <v>46</v>
      </c>
      <c r="B16" s="54" t="s">
        <v>47</v>
      </c>
      <c r="C16" s="54" t="s">
        <v>48</v>
      </c>
      <c r="D16" s="54" t="s">
        <v>49</v>
      </c>
      <c r="E16" s="54" t="s">
        <v>50</v>
      </c>
      <c r="F16" s="55" t="s">
        <v>51</v>
      </c>
      <c r="G16" s="55" t="s">
        <v>52</v>
      </c>
      <c r="H16" s="54" t="s">
        <v>53</v>
      </c>
      <c r="I16" s="54" t="s">
        <v>54</v>
      </c>
    </row>
    <row r="17" spans="1:9">
      <c r="A17" s="56" t="s">
        <v>55</v>
      </c>
      <c r="B17" s="57">
        <v>1.2177799999999763</v>
      </c>
      <c r="C17" s="57"/>
      <c r="D17" s="57">
        <v>28.494599999999998</v>
      </c>
      <c r="E17" s="57">
        <v>26.311610000000002</v>
      </c>
      <c r="F17" s="57">
        <v>26.715</v>
      </c>
      <c r="G17" s="57">
        <v>66.861410000000006</v>
      </c>
      <c r="H17" s="57">
        <v>15.35144</v>
      </c>
      <c r="I17" s="58">
        <f>B17+D17+F17-G17</f>
        <v>-10.434030000000035</v>
      </c>
    </row>
    <row r="19" spans="1:9" ht="13.7" customHeight="1">
      <c r="A19" s="53" t="s">
        <v>56</v>
      </c>
    </row>
    <row r="20" spans="1:9">
      <c r="A20" s="59" t="s">
        <v>57</v>
      </c>
      <c r="B20" s="59"/>
      <c r="C20" s="59"/>
      <c r="D20" s="59"/>
      <c r="E20" s="59"/>
      <c r="F20" s="59"/>
    </row>
    <row r="21" spans="1:9">
      <c r="A21" s="59" t="s">
        <v>58</v>
      </c>
      <c r="B21" s="59"/>
      <c r="C21" s="59"/>
      <c r="D21" s="59"/>
      <c r="E21" s="59"/>
      <c r="F21" s="59"/>
    </row>
    <row r="22" spans="1:9">
      <c r="A22" s="59" t="s">
        <v>59</v>
      </c>
      <c r="B22" s="59"/>
      <c r="C22" s="59"/>
      <c r="D22" s="59"/>
      <c r="E22" s="59"/>
      <c r="F22" s="59"/>
    </row>
    <row r="23" spans="1:9">
      <c r="A23" s="53" t="s">
        <v>60</v>
      </c>
    </row>
    <row r="24" spans="1:9">
      <c r="A24" s="53" t="s">
        <v>61</v>
      </c>
    </row>
    <row r="25" spans="1:9">
      <c r="A25" s="53" t="s">
        <v>62</v>
      </c>
    </row>
    <row r="26" spans="1:9">
      <c r="A26" s="53" t="s">
        <v>63</v>
      </c>
    </row>
    <row r="27" spans="1:9">
      <c r="A27" s="53" t="s">
        <v>64</v>
      </c>
    </row>
    <row r="28" spans="1:9">
      <c r="A28" s="53" t="s">
        <v>65</v>
      </c>
      <c r="I28" s="60"/>
    </row>
    <row r="29" spans="1:9">
      <c r="A29" s="53" t="s">
        <v>66</v>
      </c>
      <c r="I29" s="60"/>
    </row>
    <row r="30" spans="1:9">
      <c r="A30" s="53" t="s">
        <v>67</v>
      </c>
      <c r="I30" s="60"/>
    </row>
    <row r="31" spans="1:9">
      <c r="I31" s="60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Березовая8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2024-03-05T11:19:44Z</dcterms:created>
  <dcterms:modified xsi:type="dcterms:W3CDTF">2024-03-05T11:20:35Z</dcterms:modified>
</cp:coreProperties>
</file>