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Березовая9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9" i="2"/>
  <c r="G57"/>
  <c r="F57"/>
  <c r="E57"/>
  <c r="D57"/>
  <c r="D50"/>
  <c r="J49"/>
  <c r="H49"/>
  <c r="H48"/>
  <c r="G47"/>
  <c r="G50" s="1"/>
  <c r="F47"/>
  <c r="F50" s="1"/>
  <c r="E47"/>
  <c r="H47" s="1"/>
  <c r="H46"/>
  <c r="H45"/>
  <c r="K44"/>
  <c r="J44"/>
  <c r="H44"/>
  <c r="H43"/>
  <c r="H42"/>
  <c r="H57" s="1"/>
  <c r="J41"/>
  <c r="H41"/>
  <c r="K40"/>
  <c r="J40"/>
  <c r="H40"/>
  <c r="H50" s="1"/>
  <c r="G40"/>
  <c r="G37"/>
  <c r="G60" s="1"/>
  <c r="F37"/>
  <c r="E37"/>
  <c r="D37"/>
  <c r="H36"/>
  <c r="H35"/>
  <c r="K34"/>
  <c r="H34"/>
  <c r="H37" s="1"/>
  <c r="H33"/>
  <c r="K32"/>
  <c r="H32"/>
  <c r="I18" i="1"/>
  <c r="E60" i="2" l="1"/>
  <c r="H51"/>
  <c r="E50"/>
</calcChain>
</file>

<file path=xl/sharedStrings.xml><?xml version="1.0" encoding="utf-8"?>
<sst xmlns="http://schemas.openxmlformats.org/spreadsheetml/2006/main" count="71" uniqueCount="64">
  <si>
    <t>ОТЧЕТ</t>
  </si>
  <si>
    <t>по выполнению плана текущего ремонта жилого дома</t>
  </si>
  <si>
    <t>№ 9 по ул. Березовая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</si>
  <si>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</si>
  <si>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</si>
  <si>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</si>
  <si>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</si>
  <si>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</si>
  <si>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</si>
  <si>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</si>
  <si>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</si>
  <si>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</si>
  <si>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</si>
  <si>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7.73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</si>
  <si>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</si>
  <si>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- 2.20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</si>
  <si>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</si>
  <si>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</si>
  <si>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- 0.20 т.р.</t>
  </si>
  <si>
    <t>Аварийные работы - 5.25 т.р.</t>
  </si>
  <si>
    <t>Расходные материалы -0.08 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</si>
  <si>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</si>
  <si>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</si>
  <si>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</si>
  <si>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</si>
  <si>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</si>
  <si>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</si>
  <si>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</si>
  <si>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</si>
  <si>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</si>
  <si>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</si>
  <si>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</si>
  <si>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</si>
  <si>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</si>
  <si>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</si>
  <si>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</si>
  <si>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</si>
  <si>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</si>
  <si>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</si>
  <si>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</si>
  <si>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</si>
  <si>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</si>
  <si>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</si>
  <si>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</si>
  <si>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</si>
  <si>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</si>
  <si>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</si>
  <si>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</si>
  <si>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</si>
  <si>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</si>
  <si>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</si>
  <si>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</si>
  <si>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</si>
  <si>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</si>
  <si>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</si>
  <si>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</si>
  <si>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</si>
  <si>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01.01.2024г.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</si>
  <si>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</si>
  <si>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</si>
  <si>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34515,00 руб. </t>
  </si>
  <si>
    <t>ООО "Икс-Трим", ПАО "Ростелеком", ООО "СмартТелеком", ООО "Северен-Телеком"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</si>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</sst>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Font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12" fillId="0" borderId="9" xfId="2" applyNumberFormat="1" applyFont="1" applyFill="1" applyBorder="1" applyAlignment="1">
      <alignment vertical="top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3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top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vertical="top" wrapText="1"/>
    </xf>
    <xf numFmtId="0" fontId="10" fillId="2" borderId="8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9" fillId="0" borderId="0" xfId="2" applyFont="1" applyFill="1"/>
    <xf numFmtId="0" fontId="14" fillId="0" borderId="0" xfId="2" applyFont="1" applyFill="1"/>
    <xf numFmtId="4" fontId="12" fillId="0" borderId="0" xfId="2" applyNumberFormat="1" applyFont="1" applyFill="1"/>
    <xf numFmtId="2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C25" workbookViewId="0">
      <selection activeCell="E60" sqref="E60"/>
    </sheetView>
  </sheetViews>
  <sheetFormatPr defaultRowHeight="12.75"/>
  <cols>
    <col min="1" max="1" width="3.42578125" style="11" hidden="1" customWidth="1"/>
    <col min="2" max="2" width="9.140625" style="11" hidden="1" customWidth="1"/>
    <col min="3" max="3" width="28.7109375" style="51" customWidth="1"/>
    <col min="4" max="4" width="12.85546875" style="51" customWidth="1"/>
    <col min="5" max="5" width="11.28515625" style="51" customWidth="1"/>
    <col min="6" max="6" width="12.140625" style="51" customWidth="1"/>
    <col min="7" max="7" width="11.85546875" style="51" customWidth="1"/>
    <col min="8" max="8" width="12.7109375" style="51" customWidth="1"/>
    <col min="9" max="9" width="23.85546875" style="51" customWidth="1"/>
    <col min="10" max="11" width="0" style="11" hidden="1" customWidth="1"/>
    <col min="12" max="16384" width="9.140625" style="11"/>
  </cols>
  <sheetData>
    <row r="1" spans="3:9" ht="12.75" hidden="1" customHeight="1">
      <c r="C1" s="10"/>
      <c r="D1" s="10"/>
      <c r="E1" s="10"/>
      <c r="F1" s="10"/>
      <c r="G1" s="10"/>
      <c r="H1" s="10"/>
      <c r="I1" s="10"/>
    </row>
    <row r="2" spans="3:9" ht="13.5" hidden="1" customHeight="1" thickBot="1">
      <c r="C2" s="10"/>
      <c r="D2" s="10"/>
      <c r="E2" s="10" t="s">
        <v>21</v>
      </c>
      <c r="F2" s="10"/>
      <c r="G2" s="10"/>
      <c r="H2" s="10"/>
      <c r="I2" s="10"/>
    </row>
    <row r="3" spans="3:9" ht="13.5" hidden="1" customHeight="1" thickBot="1">
      <c r="C3" s="12"/>
      <c r="D3" s="13"/>
      <c r="E3" s="14"/>
      <c r="F3" s="14"/>
      <c r="G3" s="14"/>
      <c r="H3" s="14"/>
      <c r="I3" s="15"/>
    </row>
    <row r="4" spans="3:9" ht="12.75" hidden="1" customHeight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26.2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</row>
    <row r="18" spans="3:11" ht="12.75" customHeight="1">
      <c r="C18" s="16"/>
      <c r="D18" s="16"/>
      <c r="E18" s="17"/>
      <c r="F18" s="17"/>
      <c r="G18" s="17"/>
      <c r="H18" s="17"/>
      <c r="I18" s="17"/>
    </row>
    <row r="19" spans="3:11" ht="12.75" customHeight="1">
      <c r="C19" s="16"/>
      <c r="D19" s="16"/>
      <c r="E19" s="17"/>
      <c r="F19" s="17"/>
      <c r="G19" s="17"/>
      <c r="H19" s="17"/>
      <c r="I19" s="17"/>
    </row>
    <row r="20" spans="3:11" ht="12.75" customHeight="1">
      <c r="C20" s="16"/>
      <c r="D20" s="16"/>
      <c r="E20" s="17"/>
      <c r="F20" s="17"/>
      <c r="G20" s="17"/>
      <c r="H20" s="17"/>
      <c r="I20" s="17"/>
    </row>
    <row r="21" spans="3:11" ht="12.75" customHeight="1">
      <c r="C21" s="16"/>
      <c r="D21" s="16"/>
      <c r="E21" s="17"/>
      <c r="F21" s="17"/>
      <c r="G21" s="17"/>
      <c r="H21" s="17"/>
      <c r="I21" s="17"/>
    </row>
    <row r="22" spans="3:11" ht="12.75" customHeight="1">
      <c r="C22" s="16"/>
      <c r="D22" s="16"/>
      <c r="E22" s="17"/>
      <c r="F22" s="17"/>
      <c r="G22" s="17"/>
      <c r="H22" s="17"/>
      <c r="I22" s="17"/>
    </row>
    <row r="23" spans="3:11" ht="12.75" customHeight="1">
      <c r="C23" s="16"/>
      <c r="D23" s="16"/>
      <c r="E23" s="17"/>
      <c r="F23" s="17"/>
      <c r="G23" s="17"/>
      <c r="H23" s="17"/>
      <c r="I23" s="17"/>
    </row>
    <row r="24" spans="3:11" ht="12.75" customHeight="1">
      <c r="C24" s="16"/>
      <c r="D24" s="16"/>
      <c r="E24" s="17"/>
      <c r="F24" s="17"/>
      <c r="G24" s="17"/>
      <c r="H24" s="17"/>
      <c r="I24" s="17"/>
    </row>
    <row r="25" spans="3:11" ht="12.75" customHeight="1">
      <c r="C25" s="16"/>
      <c r="D25" s="16"/>
      <c r="E25" s="17"/>
      <c r="F25" s="17"/>
      <c r="G25" s="17"/>
      <c r="H25" s="17"/>
      <c r="I25" s="17"/>
    </row>
    <row r="26" spans="3:11" ht="14.25">
      <c r="C26" s="18" t="s">
        <v>22</v>
      </c>
      <c r="D26" s="18"/>
      <c r="E26" s="18"/>
      <c r="F26" s="18"/>
      <c r="G26" s="18"/>
      <c r="H26" s="18"/>
      <c r="I26" s="18"/>
    </row>
    <row r="27" spans="3:11">
      <c r="C27" s="19" t="s">
        <v>23</v>
      </c>
      <c r="D27" s="19"/>
      <c r="E27" s="19"/>
      <c r="F27" s="19"/>
      <c r="G27" s="19"/>
      <c r="H27" s="19"/>
      <c r="I27" s="19"/>
    </row>
    <row r="28" spans="3:11">
      <c r="C28" s="19" t="s">
        <v>24</v>
      </c>
      <c r="D28" s="19"/>
      <c r="E28" s="19"/>
      <c r="F28" s="19"/>
      <c r="G28" s="19"/>
      <c r="H28" s="19"/>
      <c r="I28" s="19"/>
    </row>
    <row r="29" spans="3:11" ht="13.5" thickBot="1">
      <c r="C29" s="20"/>
      <c r="D29" s="20"/>
      <c r="E29" s="20"/>
      <c r="F29" s="20"/>
      <c r="G29" s="20"/>
      <c r="H29" s="20"/>
      <c r="I29" s="20"/>
    </row>
    <row r="30" spans="3:11" ht="50.25" customHeight="1" thickBot="1">
      <c r="C30" s="21" t="s">
        <v>25</v>
      </c>
      <c r="D30" s="22" t="s">
        <v>26</v>
      </c>
      <c r="E30" s="23" t="s">
        <v>27</v>
      </c>
      <c r="F30" s="23" t="s">
        <v>28</v>
      </c>
      <c r="G30" s="23" t="s">
        <v>29</v>
      </c>
      <c r="H30" s="23" t="s">
        <v>30</v>
      </c>
      <c r="I30" s="22" t="s">
        <v>31</v>
      </c>
    </row>
    <row r="31" spans="3:11" ht="13.5" customHeight="1" thickBot="1">
      <c r="C31" s="24" t="s">
        <v>32</v>
      </c>
      <c r="D31" s="25"/>
      <c r="E31" s="25"/>
      <c r="F31" s="25"/>
      <c r="G31" s="25"/>
      <c r="H31" s="25"/>
      <c r="I31" s="26"/>
    </row>
    <row r="32" spans="3:11" ht="13.5" customHeight="1" thickBot="1">
      <c r="C32" s="27" t="s">
        <v>33</v>
      </c>
      <c r="D32" s="28">
        <v>-29.309999999999945</v>
      </c>
      <c r="E32" s="29"/>
      <c r="F32" s="29"/>
      <c r="G32" s="29"/>
      <c r="H32" s="29">
        <f>+D32+E32-F32</f>
        <v>-29.309999999999945</v>
      </c>
      <c r="I32" s="30" t="s">
        <v>34</v>
      </c>
      <c r="K32" s="11">
        <f>49564.33+38389.32</f>
        <v>87953.65</v>
      </c>
    </row>
    <row r="33" spans="3:11" ht="13.5" hidden="1" customHeight="1" thickBot="1">
      <c r="C33" s="27" t="s">
        <v>35</v>
      </c>
      <c r="D33" s="28">
        <v>0</v>
      </c>
      <c r="E33" s="31"/>
      <c r="F33" s="31"/>
      <c r="G33" s="29"/>
      <c r="H33" s="29">
        <f>+D33+E33-F33</f>
        <v>0</v>
      </c>
      <c r="I33" s="32"/>
    </row>
    <row r="34" spans="3:11" ht="13.5" customHeight="1" thickBot="1">
      <c r="C34" s="27" t="s">
        <v>36</v>
      </c>
      <c r="D34" s="28">
        <v>-286.50999999999294</v>
      </c>
      <c r="E34" s="31"/>
      <c r="F34" s="31">
        <v>87.6</v>
      </c>
      <c r="G34" s="29"/>
      <c r="H34" s="29">
        <f>+D34+E34-F34</f>
        <v>-374.10999999999297</v>
      </c>
      <c r="I34" s="32"/>
      <c r="K34" s="11">
        <f>41144.05-442.92</f>
        <v>40701.130000000005</v>
      </c>
    </row>
    <row r="35" spans="3:11" ht="13.5" customHeight="1" thickBot="1">
      <c r="C35" s="27" t="s">
        <v>37</v>
      </c>
      <c r="D35" s="28">
        <v>0</v>
      </c>
      <c r="E35" s="31"/>
      <c r="F35" s="31"/>
      <c r="G35" s="29"/>
      <c r="H35" s="29">
        <f>+D35+E35-F35</f>
        <v>0</v>
      </c>
      <c r="I35" s="32"/>
    </row>
    <row r="36" spans="3:11" ht="13.5" hidden="1" customHeight="1" thickBot="1">
      <c r="C36" s="27" t="s">
        <v>38</v>
      </c>
      <c r="D36" s="28"/>
      <c r="E36" s="31"/>
      <c r="F36" s="31"/>
      <c r="G36" s="29"/>
      <c r="H36" s="29">
        <f>+D36+E36-F36</f>
        <v>0</v>
      </c>
      <c r="I36" s="33"/>
    </row>
    <row r="37" spans="3:11" ht="13.5" customHeight="1" thickBot="1">
      <c r="C37" s="27" t="s">
        <v>39</v>
      </c>
      <c r="D37" s="34">
        <f>SUM(D32:D36)</f>
        <v>-315.81999999999289</v>
      </c>
      <c r="E37" s="34">
        <f>SUM(E32:E36)</f>
        <v>0</v>
      </c>
      <c r="F37" s="34">
        <f>SUM(F32:F36)</f>
        <v>87.6</v>
      </c>
      <c r="G37" s="34">
        <f>SUM(G32:G36)</f>
        <v>0</v>
      </c>
      <c r="H37" s="34">
        <f>SUM(H32:H36)</f>
        <v>-403.41999999999291</v>
      </c>
      <c r="I37" s="35"/>
    </row>
    <row r="38" spans="3:11" ht="13.5" customHeight="1" thickBot="1">
      <c r="C38" s="36" t="s">
        <v>40</v>
      </c>
      <c r="D38" s="36"/>
      <c r="E38" s="36"/>
      <c r="F38" s="36"/>
      <c r="G38" s="36"/>
      <c r="H38" s="36"/>
      <c r="I38" s="36"/>
    </row>
    <row r="39" spans="3:11" ht="48.75" customHeight="1" thickBot="1">
      <c r="C39" s="21" t="s">
        <v>25</v>
      </c>
      <c r="D39" s="22" t="s">
        <v>26</v>
      </c>
      <c r="E39" s="23" t="s">
        <v>27</v>
      </c>
      <c r="F39" s="23" t="s">
        <v>28</v>
      </c>
      <c r="G39" s="23" t="s">
        <v>29</v>
      </c>
      <c r="H39" s="23" t="s">
        <v>30</v>
      </c>
      <c r="I39" s="37" t="s">
        <v>41</v>
      </c>
    </row>
    <row r="40" spans="3:11" ht="18.75" customHeight="1" thickBot="1">
      <c r="C40" s="21" t="s">
        <v>42</v>
      </c>
      <c r="D40" s="38">
        <v>29677.650000000009</v>
      </c>
      <c r="E40" s="39">
        <v>103955.75</v>
      </c>
      <c r="F40" s="39">
        <v>101199.53</v>
      </c>
      <c r="G40" s="39">
        <f>+E40</f>
        <v>103955.75</v>
      </c>
      <c r="H40" s="39">
        <f>+D40+E40-F40</f>
        <v>32433.870000000024</v>
      </c>
      <c r="I40" s="30" t="s">
        <v>43</v>
      </c>
      <c r="J40" s="40">
        <f>12.16+20.96+47952.77-D40</f>
        <v>18308.239999999991</v>
      </c>
      <c r="K40" s="40">
        <f>137.3+380.34+49405.44-1493.22-H40</f>
        <v>15995.989999999976</v>
      </c>
    </row>
    <row r="41" spans="3:11" ht="19.5" customHeight="1" thickBot="1">
      <c r="C41" s="27" t="s">
        <v>44</v>
      </c>
      <c r="D41" s="28">
        <v>7477.8000000000029</v>
      </c>
      <c r="E41" s="29">
        <v>26195.43</v>
      </c>
      <c r="F41" s="29">
        <v>24741.08</v>
      </c>
      <c r="G41" s="39">
        <v>7726.25</v>
      </c>
      <c r="H41" s="39">
        <f t="shared" ref="H41:H49" si="0">+D41+E41-F41</f>
        <v>8932.1500000000015</v>
      </c>
      <c r="I41" s="41"/>
      <c r="J41" s="11">
        <f>11750.82-359.45</f>
        <v>11391.369999999999</v>
      </c>
    </row>
    <row r="42" spans="3:11" ht="13.5" customHeight="1" thickBot="1">
      <c r="C42" s="42" t="s">
        <v>45</v>
      </c>
      <c r="D42" s="43">
        <v>0</v>
      </c>
      <c r="E42" s="29"/>
      <c r="F42" s="29"/>
      <c r="G42" s="39"/>
      <c r="H42" s="39">
        <f t="shared" si="0"/>
        <v>0</v>
      </c>
      <c r="I42" s="44"/>
    </row>
    <row r="43" spans="3:11" ht="12.75" hidden="1" customHeight="1" thickBot="1">
      <c r="C43" s="27" t="s">
        <v>46</v>
      </c>
      <c r="D43" s="28">
        <v>0</v>
      </c>
      <c r="E43" s="29"/>
      <c r="F43" s="29"/>
      <c r="G43" s="39"/>
      <c r="H43" s="39">
        <f t="shared" si="0"/>
        <v>0</v>
      </c>
      <c r="I43" s="44" t="s">
        <v>47</v>
      </c>
    </row>
    <row r="44" spans="3:11" ht="26.25" customHeight="1" thickBot="1">
      <c r="C44" s="27" t="s">
        <v>48</v>
      </c>
      <c r="D44" s="28">
        <v>-2.4799999999999045</v>
      </c>
      <c r="E44" s="29"/>
      <c r="F44" s="29"/>
      <c r="G44" s="39"/>
      <c r="H44" s="39">
        <f t="shared" si="0"/>
        <v>-2.4799999999999045</v>
      </c>
      <c r="I44" s="45" t="s">
        <v>49</v>
      </c>
      <c r="J44" s="11">
        <f>6979.86+5335.17</f>
        <v>12315.029999999999</v>
      </c>
      <c r="K44" s="11">
        <f>3363.88+3383.88+6049.88-391.15</f>
        <v>12406.49</v>
      </c>
    </row>
    <row r="45" spans="3:11" ht="13.5" hidden="1" customHeight="1" thickBot="1">
      <c r="C45" s="27" t="s">
        <v>50</v>
      </c>
      <c r="D45" s="28">
        <v>0</v>
      </c>
      <c r="E45" s="46"/>
      <c r="F45" s="46"/>
      <c r="G45" s="39"/>
      <c r="H45" s="39">
        <f t="shared" si="0"/>
        <v>0</v>
      </c>
      <c r="I45" s="45" t="s">
        <v>51</v>
      </c>
    </row>
    <row r="46" spans="3:11" ht="13.5" customHeight="1" thickBot="1">
      <c r="C46" s="42" t="s">
        <v>52</v>
      </c>
      <c r="D46" s="28">
        <v>0</v>
      </c>
      <c r="E46" s="46"/>
      <c r="F46" s="46"/>
      <c r="G46" s="39"/>
      <c r="H46" s="39">
        <f t="shared" si="0"/>
        <v>0</v>
      </c>
      <c r="I46" s="45"/>
    </row>
    <row r="47" spans="3:11" ht="13.5" customHeight="1" thickBot="1">
      <c r="C47" s="47" t="s">
        <v>53</v>
      </c>
      <c r="D47" s="28">
        <v>386.16000000000008</v>
      </c>
      <c r="E47" s="46">
        <f>1600.11+491.31</f>
        <v>2091.42</v>
      </c>
      <c r="F47" s="46">
        <f>1398.79+428.18</f>
        <v>1826.97</v>
      </c>
      <c r="G47" s="39">
        <f>+E47</f>
        <v>2091.42</v>
      </c>
      <c r="H47" s="39">
        <f t="shared" si="0"/>
        <v>650.6099999999999</v>
      </c>
      <c r="I47" s="45"/>
    </row>
    <row r="48" spans="3:11" ht="13.5" customHeight="1" thickBot="1">
      <c r="C48" s="47" t="s">
        <v>54</v>
      </c>
      <c r="D48" s="28">
        <v>-0.11000000000000032</v>
      </c>
      <c r="E48" s="46"/>
      <c r="F48" s="46"/>
      <c r="G48" s="39"/>
      <c r="H48" s="39">
        <f t="shared" si="0"/>
        <v>-0.11000000000000032</v>
      </c>
      <c r="I48" s="45"/>
    </row>
    <row r="49" spans="3:10" ht="13.5" customHeight="1" thickBot="1">
      <c r="C49" s="27" t="s">
        <v>55</v>
      </c>
      <c r="D49" s="28">
        <v>1563.37</v>
      </c>
      <c r="E49" s="31">
        <v>5474.25</v>
      </c>
      <c r="F49" s="31">
        <v>5170.96</v>
      </c>
      <c r="G49" s="39">
        <v>31467</v>
      </c>
      <c r="H49" s="39">
        <f t="shared" si="0"/>
        <v>1866.6599999999999</v>
      </c>
      <c r="I49" s="45" t="s">
        <v>56</v>
      </c>
      <c r="J49" s="11">
        <f>2628.91-80.2</f>
        <v>2548.71</v>
      </c>
    </row>
    <row r="50" spans="3:10" ht="13.5" customHeight="1" thickBot="1">
      <c r="C50" s="27" t="s">
        <v>39</v>
      </c>
      <c r="D50" s="34">
        <f>SUM(D40:D49)</f>
        <v>39102.390000000014</v>
      </c>
      <c r="E50" s="34">
        <f>SUM(E40:E49)</f>
        <v>137716.85</v>
      </c>
      <c r="F50" s="34">
        <f>SUM(F40:F49)</f>
        <v>132938.54</v>
      </c>
      <c r="G50" s="34">
        <f>SUM(G40:G49)</f>
        <v>145240.41999999998</v>
      </c>
      <c r="H50" s="34">
        <f>SUM(H40:H49)</f>
        <v>43880.700000000026</v>
      </c>
      <c r="I50" s="48"/>
    </row>
    <row r="51" spans="3:10" ht="17.25" customHeight="1" thickBot="1">
      <c r="C51" s="49" t="s">
        <v>57</v>
      </c>
      <c r="D51" s="49"/>
      <c r="E51" s="49"/>
      <c r="F51" s="49"/>
      <c r="G51" s="49"/>
      <c r="H51" s="50">
        <f>+H37+H50</f>
        <v>43477.280000000035</v>
      </c>
    </row>
    <row r="52" spans="3:10" ht="13.5" customHeight="1" thickBot="1">
      <c r="C52" s="52" t="s">
        <v>58</v>
      </c>
      <c r="D52" s="52"/>
      <c r="E52" s="52"/>
      <c r="F52" s="52"/>
      <c r="G52" s="52"/>
      <c r="H52" s="52"/>
      <c r="I52" s="52"/>
    </row>
    <row r="53" spans="3:10" ht="51" customHeight="1" thickBot="1">
      <c r="C53" s="53" t="s">
        <v>59</v>
      </c>
      <c r="D53" s="54" t="s">
        <v>60</v>
      </c>
      <c r="E53" s="54"/>
      <c r="F53" s="54"/>
      <c r="G53" s="54"/>
      <c r="H53" s="54"/>
      <c r="I53" s="55" t="s">
        <v>61</v>
      </c>
    </row>
    <row r="54" spans="3:10" ht="15">
      <c r="C54" s="56" t="s">
        <v>62</v>
      </c>
      <c r="D54" s="56"/>
    </row>
    <row r="55" spans="3:10" hidden="1">
      <c r="C55" s="57"/>
    </row>
    <row r="56" spans="3:10">
      <c r="C56" s="57"/>
    </row>
    <row r="57" spans="3:10" hidden="1">
      <c r="C57" s="57"/>
      <c r="D57" s="58">
        <f>+D40+D41+D42</f>
        <v>37155.450000000012</v>
      </c>
      <c r="E57" s="58">
        <f>+E40+E41+E42</f>
        <v>130151.18</v>
      </c>
      <c r="F57" s="58">
        <f>+F40+F41+F42</f>
        <v>125940.61</v>
      </c>
      <c r="G57" s="58">
        <f>+G40+G41+G42</f>
        <v>111682</v>
      </c>
      <c r="H57" s="58">
        <f>+H40+H41+H42</f>
        <v>41366.020000000026</v>
      </c>
    </row>
    <row r="58" spans="3:10">
      <c r="C58" s="57"/>
      <c r="D58" s="58"/>
      <c r="E58" s="58"/>
      <c r="F58" s="58"/>
    </row>
    <row r="59" spans="3:10" hidden="1">
      <c r="C59" s="57"/>
      <c r="D59" s="58"/>
      <c r="H59" s="59">
        <f>14402.19+2956.88+13235.09+95.39+5833.38+859.86+344.39+55316.34</f>
        <v>93043.51999999999</v>
      </c>
    </row>
    <row r="60" spans="3:10">
      <c r="C60" s="51" t="s">
        <v>63</v>
      </c>
      <c r="E60" s="58">
        <f>+E37+E50+34515</f>
        <v>172231.85</v>
      </c>
      <c r="F60" s="58"/>
      <c r="G60" s="58">
        <f>+G37+G50</f>
        <v>145240.41999999998</v>
      </c>
      <c r="H60" s="59"/>
    </row>
  </sheetData>
  <mergeCells count="10">
    <mergeCell ref="C38:I38"/>
    <mergeCell ref="I40:I41"/>
    <mergeCell ref="C52:I52"/>
    <mergeCell ref="D53:H53"/>
    <mergeCell ref="C26:I26"/>
    <mergeCell ref="C27:I27"/>
    <mergeCell ref="C28:I28"/>
    <mergeCell ref="C29:I29"/>
    <mergeCell ref="C31:I31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7"/>
  <sheetViews>
    <sheetView topLeftCell="A13" zoomScaleNormal="100" zoomScaleSheetLayoutView="120" workbookViewId="0">
      <selection activeCell="E22" sqref="E22:E23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85546875" customWidth="1"/>
  </cols>
  <sheetData>
    <row r="14" spans="1:9">
      <c r="A14" s="1" t="s">
        <v>0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1</v>
      </c>
      <c r="B15" s="1"/>
      <c r="C15" s="1"/>
      <c r="D15" s="1"/>
      <c r="E15" s="1"/>
      <c r="F15" s="1"/>
      <c r="G15" s="1"/>
      <c r="H15" s="1"/>
      <c r="I15" s="1"/>
    </row>
    <row r="16" spans="1:9">
      <c r="A16" s="1" t="s">
        <v>2</v>
      </c>
      <c r="B16" s="1"/>
      <c r="C16" s="1"/>
      <c r="D16" s="1"/>
      <c r="E16" s="1"/>
      <c r="F16" s="1"/>
      <c r="G16" s="1"/>
      <c r="H16" s="1"/>
      <c r="I16" s="1"/>
    </row>
    <row r="17" spans="1:9" ht="60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3" t="s">
        <v>8</v>
      </c>
      <c r="G17" s="3" t="s">
        <v>9</v>
      </c>
      <c r="H17" s="2" t="s">
        <v>10</v>
      </c>
      <c r="I17" s="2" t="s">
        <v>11</v>
      </c>
    </row>
    <row r="18" spans="1:9">
      <c r="A18" s="4" t="s">
        <v>12</v>
      </c>
      <c r="B18" s="5">
        <v>-233.01282</v>
      </c>
      <c r="C18" s="5"/>
      <c r="D18" s="5">
        <v>26.195430000000002</v>
      </c>
      <c r="E18" s="5">
        <v>24.74108</v>
      </c>
      <c r="F18" s="5">
        <v>34.515000000000001</v>
      </c>
      <c r="G18" s="5">
        <v>7.7262500000000003</v>
      </c>
      <c r="H18" s="5">
        <v>8.93215</v>
      </c>
      <c r="I18" s="6">
        <f>B18+D18+F18-G18</f>
        <v>-180.02864</v>
      </c>
    </row>
    <row r="20" spans="1:9" ht="17.100000000000001" customHeight="1">
      <c r="A20" t="s">
        <v>13</v>
      </c>
    </row>
    <row r="21" spans="1:9">
      <c r="A21" s="7" t="s">
        <v>14</v>
      </c>
      <c r="B21" s="7"/>
      <c r="C21" s="7"/>
      <c r="D21" s="7"/>
      <c r="E21" s="7"/>
      <c r="F21" s="7"/>
    </row>
    <row r="22" spans="1:9">
      <c r="A22" s="7" t="s">
        <v>15</v>
      </c>
      <c r="B22" s="7"/>
      <c r="C22" s="7"/>
      <c r="D22" s="7"/>
      <c r="E22" s="7"/>
      <c r="F22" s="7"/>
    </row>
    <row r="23" spans="1:9">
      <c r="A23" s="7" t="s">
        <v>16</v>
      </c>
      <c r="B23" s="7"/>
      <c r="C23" s="7"/>
      <c r="D23" s="7"/>
      <c r="E23" s="7"/>
      <c r="F23" s="7"/>
    </row>
    <row r="24" spans="1:9">
      <c r="A24" s="7" t="s">
        <v>17</v>
      </c>
      <c r="B24" s="7"/>
      <c r="C24" s="7"/>
      <c r="D24" s="7"/>
      <c r="E24" s="7"/>
      <c r="F24" s="7"/>
    </row>
    <row r="25" spans="1:9">
      <c r="A25" t="s">
        <v>18</v>
      </c>
      <c r="I25" s="8"/>
    </row>
    <row r="26" spans="1:9">
      <c r="A26" t="s">
        <v>19</v>
      </c>
      <c r="I26" s="8"/>
    </row>
    <row r="27" spans="1:9">
      <c r="A27" s="9" t="s">
        <v>20</v>
      </c>
      <c r="I27" s="8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Березовая9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2024-03-05T11:20:42Z</dcterms:created>
  <dcterms:modified xsi:type="dcterms:W3CDTF">2024-03-05T11:21:24Z</dcterms:modified>
</cp:coreProperties>
</file>