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1715"/>
  </bookViews>
  <sheets>
    <sheet name="ЧР70" sheetId="1" r:id="rId1"/>
    <sheet name="текущ" sheetId="2" r:id="rId2"/>
  </sheets>
  <calcPr calcId="125725"/>
</workbook>
</file>

<file path=xl/calcChain.xml><?xml version="1.0" encoding="utf-8"?>
<calcChain xmlns="http://schemas.openxmlformats.org/spreadsheetml/2006/main">
  <c r="I17" i="2"/>
  <c r="H57" i="1"/>
  <c r="F56"/>
  <c r="E56"/>
  <c r="D56"/>
  <c r="E47"/>
  <c r="D47"/>
  <c r="H46"/>
  <c r="G45"/>
  <c r="F45"/>
  <c r="E45"/>
  <c r="H45" s="1"/>
  <c r="G44"/>
  <c r="F44"/>
  <c r="F47" s="1"/>
  <c r="E44"/>
  <c r="H44" s="1"/>
  <c r="H43"/>
  <c r="K41"/>
  <c r="J41"/>
  <c r="H41"/>
  <c r="H40"/>
  <c r="H39"/>
  <c r="H38"/>
  <c r="K37"/>
  <c r="J37"/>
  <c r="H37"/>
  <c r="H47" s="1"/>
  <c r="G37"/>
  <c r="G47" s="1"/>
  <c r="G58" s="1"/>
  <c r="G34"/>
  <c r="F34"/>
  <c r="E34"/>
  <c r="E58" s="1"/>
  <c r="D34"/>
  <c r="D62" s="1"/>
  <c r="K33"/>
  <c r="H33"/>
  <c r="K32"/>
  <c r="H32"/>
  <c r="H31"/>
  <c r="K30"/>
  <c r="H30"/>
  <c r="H34" s="1"/>
  <c r="H50" s="1"/>
  <c r="K29"/>
  <c r="H29"/>
  <c r="H56" l="1"/>
  <c r="G56"/>
</calcChain>
</file>

<file path=xl/sharedStrings.xml><?xml version="1.0" encoding="utf-8"?>
<sst xmlns="http://schemas.openxmlformats.org/spreadsheetml/2006/main" count="74" uniqueCount="67">
  <si>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</si>
  <si>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</si>
  <si>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</si>
  <si>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70 по мкр. Черная Речка с 01.01.2023г. по 31.12.2023г.</t>
  </si>
  <si>
    <t>наименование</t>
  </si>
  <si>
    <t>Задолженность населения на 01.01.2023г. (руб.)</t>
  </si>
  <si>
    <t>Начислено населению за 2023г. (руб.)</t>
  </si>
  <si>
    <t>Поступило в счет оплаты в 2023г. (руб.)</t>
  </si>
  <si>
    <t>Перечислено поставщику услуг в 2023г. (руб.)</t>
  </si>
  <si>
    <t>Задолженность населения на 01.01.2024г. (руб.)</t>
  </si>
  <si>
    <t>Наименование поставщика</t>
  </si>
  <si>
    <t>Коммунальные услуги</t>
  </si>
  <si>
    <t>Отопление</t>
  </si>
  <si>
    <t xml:space="preserve"> ООО "ТСК",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</si>
  <si>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</si>
  <si>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</si>
  <si>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</si>
  <si>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</si>
  <si>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</si>
  <si>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</si>
  <si>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</si>
  <si>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</si>
  <si>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Н/2008-32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</si>
  <si>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</si>
  <si>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</si>
  <si>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</si>
  <si>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</si>
  <si>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</si>
  <si>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</si>
  <si>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</si>
  <si>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</si>
  <si>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</si>
  <si>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электроэнергия СОИ</t>
  </si>
  <si>
    <t>ООО "ПСК"</t>
  </si>
  <si>
    <t>водоснабжение СОИ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</si>
  <si>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</si>
  <si>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</si>
  <si>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</si>
  <si>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</si>
  <si>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8450,00 руб. </t>
  </si>
  <si>
    <t>ООО "Смарт Телеком"</t>
  </si>
  <si>
    <t>Общая задолженность по дому  на 01.01.2024г.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</si>
  <si>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</si>
  <si>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</si>
  <si>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ИТОГО ЖКУ</t>
  </si>
  <si>
    <t>ОТЧЕТ</t>
  </si>
  <si>
    <t>по выполнению плана текущего ремонта жилого дома</t>
  </si>
  <si>
    <t>№ 70 по мкр. Черная Речка с 01.01.2023г. по 31.12.2023г.</t>
  </si>
  <si>
    <t>№                             п/п</t>
  </si>
  <si>
    <t>Остаток на 01.01.2023г.,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</si>
  <si>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</si>
  <si>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</si>
  <si>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</si>
  <si>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</si>
  <si>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</si>
  <si>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01.01.2024г.,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</si>
  <si>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</si>
  <si>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</si>
  <si>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35.27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</si>
  <si>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Работы по содержанию и техническому обслуживанию конструктивных элементов</t>
  </si>
  <si>
    <t>многоквартирного дома(отмостки, кровли, продухи, вентиляции - 7.54т.р.</t>
  </si>
  <si>
    <t>Ремонт тепловых сетей,тепловых пунктов и систем теплопотребления -  1.91т.р.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</si>
  <si>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</si>
  <si>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</si>
  <si>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- 0.72  т.р.</t>
  </si>
  <si>
    <t>Расходные материалы - 0.10т.р.</t>
  </si>
  <si>
    <t>демонтаж и монтаж кровельного покрытия - 25.00 т.р.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</si>
</sst>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4" fillId="0" borderId="0" xfId="0" applyFont="1" applyFill="1"/>
    <xf numFmtId="0" fontId="0" fillId="0" borderId="0" xfId="0" applyFill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3" xfId="0" applyFont="1" applyFill="1" applyBorder="1"/>
    <xf numFmtId="0" fontId="5" fillId="0" borderId="0" xfId="0" applyFont="1" applyFill="1" applyAlignment="1">
      <alignment horizont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4" fontId="10" fillId="0" borderId="8" xfId="0" applyNumberFormat="1" applyFont="1" applyFill="1" applyBorder="1" applyAlignment="1">
      <alignment horizontal="right" vertical="top" wrapText="1"/>
    </xf>
    <xf numFmtId="4" fontId="11" fillId="0" borderId="8" xfId="0" applyNumberFormat="1" applyFont="1" applyFill="1" applyBorder="1" applyAlignment="1">
      <alignment vertical="top" wrapText="1"/>
    </xf>
    <xf numFmtId="0" fontId="10" fillId="0" borderId="9" xfId="0" applyFont="1" applyFill="1" applyBorder="1" applyAlignment="1">
      <alignment horizontal="center" vertical="center" wrapText="1"/>
    </xf>
    <xf numFmtId="4" fontId="10" fillId="0" borderId="8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2" fontId="0" fillId="0" borderId="0" xfId="0" applyNumberFormat="1" applyFill="1"/>
    <xf numFmtId="0" fontId="10" fillId="0" borderId="7" xfId="0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vertical="top" wrapText="1"/>
    </xf>
    <xf numFmtId="4" fontId="5" fillId="0" borderId="8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4" fontId="10" fillId="0" borderId="3" xfId="0" applyNumberFormat="1" applyFont="1" applyFill="1" applyBorder="1" applyAlignment="1">
      <alignment horizontal="right" vertical="top" wrapText="1"/>
    </xf>
    <xf numFmtId="4" fontId="11" fillId="0" borderId="3" xfId="0" applyNumberFormat="1" applyFont="1" applyFill="1" applyBorder="1" applyAlignment="1">
      <alignment vertical="top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4" fontId="12" fillId="0" borderId="8" xfId="0" applyNumberFormat="1" applyFont="1" applyFill="1" applyBorder="1" applyAlignment="1">
      <alignment horizontal="right" vertical="top" wrapText="1"/>
    </xf>
    <xf numFmtId="0" fontId="14" fillId="0" borderId="8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3" fillId="0" borderId="0" xfId="0" applyFont="1" applyFill="1"/>
    <xf numFmtId="0" fontId="5" fillId="0" borderId="1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0" fontId="15" fillId="0" borderId="0" xfId="0" applyFont="1" applyFill="1"/>
    <xf numFmtId="4" fontId="16" fillId="0" borderId="0" xfId="0" applyNumberFormat="1" applyFont="1" applyFill="1"/>
    <xf numFmtId="0" fontId="10" fillId="0" borderId="0" xfId="0" applyFont="1" applyFill="1"/>
    <xf numFmtId="0" fontId="17" fillId="0" borderId="0" xfId="0" applyFont="1" applyFill="1"/>
    <xf numFmtId="0" fontId="12" fillId="0" borderId="0" xfId="0" applyFont="1" applyFill="1"/>
    <xf numFmtId="4" fontId="17" fillId="0" borderId="0" xfId="0" applyNumberFormat="1" applyFont="1" applyFill="1"/>
    <xf numFmtId="4" fontId="14" fillId="0" borderId="0" xfId="0" applyNumberFormat="1" applyFont="1" applyFill="1"/>
    <xf numFmtId="4" fontId="10" fillId="0" borderId="0" xfId="0" applyNumberFormat="1" applyFont="1" applyFill="1"/>
    <xf numFmtId="0" fontId="1" fillId="0" borderId="0" xfId="1" applyAlignment="1">
      <alignment horizontal="center"/>
    </xf>
    <xf numFmtId="0" fontId="1" fillId="0" borderId="0" xfId="1"/>
    <xf numFmtId="0" fontId="1" fillId="0" borderId="12" xfId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/>
    </xf>
    <xf numFmtId="2" fontId="2" fillId="0" borderId="12" xfId="1" applyNumberFormat="1" applyFont="1" applyFill="1" applyBorder="1" applyAlignment="1">
      <alignment horizontal="center" vertical="center"/>
    </xf>
    <xf numFmtId="0" fontId="1" fillId="0" borderId="0" xfId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topLeftCell="C26" workbookViewId="0">
      <selection activeCell="G46" sqref="G46"/>
    </sheetView>
  </sheetViews>
  <sheetFormatPr defaultRowHeight="12.75"/>
  <cols>
    <col min="1" max="1" width="3.42578125" style="2" hidden="1" customWidth="1"/>
    <col min="2" max="2" width="9.140625" style="2" hidden="1" customWidth="1"/>
    <col min="3" max="3" width="28.85546875" style="46" customWidth="1"/>
    <col min="4" max="4" width="13.28515625" style="46" customWidth="1"/>
    <col min="5" max="5" width="11.85546875" style="46" customWidth="1"/>
    <col min="6" max="6" width="13.28515625" style="46" customWidth="1"/>
    <col min="7" max="7" width="11.85546875" style="46" customWidth="1"/>
    <col min="8" max="8" width="13.42578125" style="46" customWidth="1"/>
    <col min="9" max="9" width="22.85546875" style="46" customWidth="1"/>
    <col min="10" max="11" width="0" style="2" hidden="1" customWidth="1"/>
    <col min="12" max="16384" width="9.140625" style="2"/>
  </cols>
  <sheetData>
    <row r="1" spans="3:9" ht="12.75" hidden="1" customHeight="1">
      <c r="C1" s="1"/>
      <c r="D1" s="1"/>
      <c r="E1" s="1"/>
      <c r="F1" s="1"/>
      <c r="G1" s="1"/>
      <c r="H1" s="1"/>
      <c r="I1" s="1"/>
    </row>
    <row r="2" spans="3:9" ht="13.5" hidden="1" customHeight="1" thickBot="1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thickBot="1">
      <c r="C3" s="3"/>
      <c r="D3" s="4"/>
      <c r="E3" s="5"/>
      <c r="F3" s="5"/>
      <c r="G3" s="5"/>
      <c r="H3" s="5"/>
      <c r="I3" s="6"/>
    </row>
    <row r="4" spans="3:9" ht="12.75" hidden="1" customHeight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11" ht="12.75" customHeight="1">
      <c r="C17" s="7"/>
      <c r="D17" s="7"/>
      <c r="E17" s="8"/>
      <c r="F17" s="8"/>
      <c r="G17" s="8"/>
      <c r="H17" s="8"/>
      <c r="I17" s="8"/>
    </row>
    <row r="18" spans="3:11" ht="12.75" customHeight="1">
      <c r="C18" s="7"/>
      <c r="D18" s="7"/>
      <c r="E18" s="8"/>
      <c r="F18" s="8"/>
      <c r="G18" s="8"/>
      <c r="H18" s="8"/>
      <c r="I18" s="8"/>
    </row>
    <row r="19" spans="3:11" ht="12.75" customHeight="1">
      <c r="C19" s="7"/>
      <c r="D19" s="7"/>
      <c r="E19" s="8"/>
      <c r="F19" s="8"/>
      <c r="G19" s="8"/>
      <c r="H19" s="8"/>
      <c r="I19" s="8"/>
    </row>
    <row r="20" spans="3:11" ht="12.75" customHeight="1">
      <c r="C20" s="7"/>
      <c r="D20" s="7"/>
      <c r="E20" s="8"/>
      <c r="F20" s="8"/>
      <c r="G20" s="8"/>
      <c r="H20" s="8"/>
      <c r="I20" s="8"/>
    </row>
    <row r="21" spans="3:11" ht="12.75" customHeight="1">
      <c r="C21" s="7"/>
      <c r="D21" s="7"/>
      <c r="E21" s="8"/>
      <c r="F21" s="8"/>
      <c r="G21" s="8"/>
      <c r="H21" s="8"/>
      <c r="I21" s="8"/>
    </row>
    <row r="22" spans="3:11" ht="12.75" customHeight="1">
      <c r="C22" s="7"/>
      <c r="D22" s="7"/>
      <c r="E22" s="8"/>
      <c r="F22" s="8"/>
      <c r="G22" s="8"/>
      <c r="H22" s="8"/>
      <c r="I22" s="8"/>
    </row>
    <row r="23" spans="3:11" ht="14.25">
      <c r="C23" s="9" t="s">
        <v>1</v>
      </c>
      <c r="D23" s="9"/>
      <c r="E23" s="9"/>
      <c r="F23" s="9"/>
      <c r="G23" s="9"/>
      <c r="H23" s="9"/>
      <c r="I23" s="9"/>
    </row>
    <row r="24" spans="3:11">
      <c r="C24" s="10" t="s">
        <v>2</v>
      </c>
      <c r="D24" s="10"/>
      <c r="E24" s="10"/>
      <c r="F24" s="10"/>
      <c r="G24" s="10"/>
      <c r="H24" s="10"/>
      <c r="I24" s="10"/>
    </row>
    <row r="25" spans="3:11">
      <c r="C25" s="10" t="s">
        <v>3</v>
      </c>
      <c r="D25" s="10"/>
      <c r="E25" s="10"/>
      <c r="F25" s="10"/>
      <c r="G25" s="10"/>
      <c r="H25" s="10"/>
      <c r="I25" s="10"/>
    </row>
    <row r="26" spans="3:11" ht="6" customHeight="1" thickBot="1">
      <c r="C26" s="11"/>
      <c r="D26" s="11"/>
      <c r="E26" s="11"/>
      <c r="F26" s="11"/>
      <c r="G26" s="11"/>
      <c r="H26" s="11"/>
      <c r="I26" s="11"/>
    </row>
    <row r="27" spans="3:11" ht="53.25" customHeight="1" thickBot="1">
      <c r="C27" s="12" t="s">
        <v>4</v>
      </c>
      <c r="D27" s="13" t="s">
        <v>5</v>
      </c>
      <c r="E27" s="14" t="s">
        <v>6</v>
      </c>
      <c r="F27" s="14" t="s">
        <v>7</v>
      </c>
      <c r="G27" s="14" t="s">
        <v>8</v>
      </c>
      <c r="H27" s="14" t="s">
        <v>9</v>
      </c>
      <c r="I27" s="13" t="s">
        <v>10</v>
      </c>
    </row>
    <row r="28" spans="3:11" ht="13.5" customHeight="1" thickBot="1">
      <c r="C28" s="15" t="s">
        <v>11</v>
      </c>
      <c r="D28" s="16"/>
      <c r="E28" s="16"/>
      <c r="F28" s="16"/>
      <c r="G28" s="16"/>
      <c r="H28" s="16"/>
      <c r="I28" s="17"/>
    </row>
    <row r="29" spans="3:11" ht="13.5" customHeight="1" thickBot="1">
      <c r="C29" s="18" t="s">
        <v>12</v>
      </c>
      <c r="D29" s="19">
        <v>0</v>
      </c>
      <c r="E29" s="20"/>
      <c r="F29" s="20"/>
      <c r="G29" s="20"/>
      <c r="H29" s="20">
        <f>+D29+E29-F29</f>
        <v>0</v>
      </c>
      <c r="I29" s="21" t="s">
        <v>13</v>
      </c>
      <c r="K29" s="2">
        <f>33363.72+10762.22+5212.04+1188.69</f>
        <v>50526.670000000006</v>
      </c>
    </row>
    <row r="30" spans="3:11" ht="13.5" customHeight="1" thickBot="1">
      <c r="C30" s="18" t="s">
        <v>14</v>
      </c>
      <c r="D30" s="19">
        <v>0</v>
      </c>
      <c r="E30" s="22"/>
      <c r="F30" s="22"/>
      <c r="G30" s="20"/>
      <c r="H30" s="20">
        <f>+D30+E30-F30</f>
        <v>0</v>
      </c>
      <c r="I30" s="23"/>
      <c r="K30" s="2">
        <f>489.92-3030.6</f>
        <v>-2540.6799999999998</v>
      </c>
    </row>
    <row r="31" spans="3:11" ht="13.5" customHeight="1" thickBot="1">
      <c r="C31" s="18" t="s">
        <v>15</v>
      </c>
      <c r="D31" s="19">
        <v>0</v>
      </c>
      <c r="E31" s="22"/>
      <c r="F31" s="22"/>
      <c r="G31" s="20"/>
      <c r="H31" s="20">
        <f>+D31+E31-F31</f>
        <v>0</v>
      </c>
      <c r="I31" s="23"/>
      <c r="K31" s="24">
        <v>4107.8999999999996</v>
      </c>
    </row>
    <row r="32" spans="3:11" ht="13.5" customHeight="1" thickBot="1">
      <c r="C32" s="18" t="s">
        <v>16</v>
      </c>
      <c r="D32" s="19">
        <v>0</v>
      </c>
      <c r="E32" s="22"/>
      <c r="F32" s="22"/>
      <c r="G32" s="20"/>
      <c r="H32" s="20">
        <f>+D32+E32-F32</f>
        <v>0</v>
      </c>
      <c r="I32" s="23"/>
      <c r="K32" s="2">
        <f>219.28+1490.68</f>
        <v>1709.96</v>
      </c>
    </row>
    <row r="33" spans="3:11" ht="13.5" hidden="1" customHeight="1" thickBot="1">
      <c r="C33" s="18" t="s">
        <v>17</v>
      </c>
      <c r="D33" s="19"/>
      <c r="E33" s="22"/>
      <c r="F33" s="22"/>
      <c r="G33" s="20"/>
      <c r="H33" s="20">
        <f>+D33+E33-F33</f>
        <v>0</v>
      </c>
      <c r="I33" s="25"/>
      <c r="K33" s="2">
        <f>433.45+13.9-2233.73+89.16-954.05+6.12+41.25+2.66</f>
        <v>-2601.2400000000002</v>
      </c>
    </row>
    <row r="34" spans="3:11" ht="13.5" customHeight="1" thickBot="1">
      <c r="C34" s="18" t="s">
        <v>18</v>
      </c>
      <c r="D34" s="26">
        <f>SUM(D29:D33)</f>
        <v>0</v>
      </c>
      <c r="E34" s="27">
        <f>SUM(E29:E33)</f>
        <v>0</v>
      </c>
      <c r="F34" s="27">
        <f>SUM(F29:F33)</f>
        <v>0</v>
      </c>
      <c r="G34" s="27">
        <f>SUM(G29:G33)</f>
        <v>0</v>
      </c>
      <c r="H34" s="27">
        <f>SUM(H29:H33)</f>
        <v>0</v>
      </c>
      <c r="I34" s="18"/>
    </row>
    <row r="35" spans="3:11" ht="13.5" customHeight="1" thickBot="1">
      <c r="C35" s="28" t="s">
        <v>19</v>
      </c>
      <c r="D35" s="28"/>
      <c r="E35" s="28"/>
      <c r="F35" s="28"/>
      <c r="G35" s="28"/>
      <c r="H35" s="28"/>
      <c r="I35" s="28"/>
    </row>
    <row r="36" spans="3:11" ht="56.25" customHeight="1" thickBot="1">
      <c r="C36" s="29" t="s">
        <v>4</v>
      </c>
      <c r="D36" s="13" t="s">
        <v>5</v>
      </c>
      <c r="E36" s="14" t="s">
        <v>6</v>
      </c>
      <c r="F36" s="14" t="s">
        <v>7</v>
      </c>
      <c r="G36" s="14" t="s">
        <v>8</v>
      </c>
      <c r="H36" s="14" t="s">
        <v>9</v>
      </c>
      <c r="I36" s="30" t="s">
        <v>20</v>
      </c>
    </row>
    <row r="37" spans="3:11" ht="30.75" customHeight="1" thickBot="1">
      <c r="C37" s="12" t="s">
        <v>21</v>
      </c>
      <c r="D37" s="31">
        <v>24353.259999999922</v>
      </c>
      <c r="E37" s="32">
        <v>154453.69</v>
      </c>
      <c r="F37" s="32">
        <v>166406.60999999999</v>
      </c>
      <c r="G37" s="32">
        <f>+E37</f>
        <v>154453.69</v>
      </c>
      <c r="H37" s="32">
        <f>+D37+E37-F37</f>
        <v>12400.339999999938</v>
      </c>
      <c r="I37" s="33" t="s">
        <v>22</v>
      </c>
      <c r="J37" s="2">
        <f>11.8+28429.58+38.13</f>
        <v>28479.510000000002</v>
      </c>
      <c r="K37" s="24">
        <f>413.14+34519.96+119.4</f>
        <v>35052.5</v>
      </c>
    </row>
    <row r="38" spans="3:11" ht="14.25" customHeight="1" thickBot="1">
      <c r="C38" s="18" t="s">
        <v>23</v>
      </c>
      <c r="D38" s="19">
        <v>7785.989999999998</v>
      </c>
      <c r="E38" s="20">
        <v>32720.33</v>
      </c>
      <c r="F38" s="20">
        <v>37880.699999999997</v>
      </c>
      <c r="G38" s="32">
        <v>35270.730000000003</v>
      </c>
      <c r="H38" s="32">
        <f>+D38+E38-F38</f>
        <v>2625.6200000000026</v>
      </c>
      <c r="I38" s="34"/>
    </row>
    <row r="39" spans="3:11" ht="13.5" customHeight="1" thickBot="1">
      <c r="C39" s="29" t="s">
        <v>24</v>
      </c>
      <c r="D39" s="35">
        <v>0</v>
      </c>
      <c r="E39" s="20"/>
      <c r="F39" s="20"/>
      <c r="G39" s="32"/>
      <c r="H39" s="32">
        <f>+D39+E39-F39</f>
        <v>0</v>
      </c>
      <c r="I39" s="36"/>
    </row>
    <row r="40" spans="3:11" ht="12.75" hidden="1" customHeight="1" thickBot="1">
      <c r="C40" s="18" t="s">
        <v>25</v>
      </c>
      <c r="D40" s="19">
        <v>0</v>
      </c>
      <c r="E40" s="20"/>
      <c r="F40" s="20"/>
      <c r="G40" s="32"/>
      <c r="H40" s="32">
        <f>+D40+E40-F40</f>
        <v>0</v>
      </c>
      <c r="I40" s="36" t="s">
        <v>26</v>
      </c>
    </row>
    <row r="41" spans="3:11" ht="30.75" customHeight="1" thickBot="1">
      <c r="C41" s="18" t="s">
        <v>27</v>
      </c>
      <c r="D41" s="19">
        <v>7.2761241476371197E-14</v>
      </c>
      <c r="E41" s="20"/>
      <c r="F41" s="20"/>
      <c r="G41" s="32"/>
      <c r="H41" s="32">
        <f>+D41+E41-F41</f>
        <v>7.2761241476371197E-14</v>
      </c>
      <c r="I41" s="37" t="s">
        <v>28</v>
      </c>
      <c r="J41" s="2">
        <f>3050.83+3355.9</f>
        <v>6406.73</v>
      </c>
      <c r="K41" s="2">
        <f>2576.29+2602.78+2656.28</f>
        <v>7835.35</v>
      </c>
    </row>
    <row r="42" spans="3:11" ht="13.5" hidden="1" customHeight="1" thickBot="1">
      <c r="C42" s="18" t="s">
        <v>29</v>
      </c>
      <c r="D42" s="38"/>
      <c r="E42" s="22"/>
      <c r="F42" s="22"/>
      <c r="G42" s="32"/>
      <c r="H42" s="22"/>
      <c r="I42" s="37" t="s">
        <v>30</v>
      </c>
    </row>
    <row r="43" spans="3:11" ht="13.5" customHeight="1" thickBot="1">
      <c r="C43" s="29" t="s">
        <v>31</v>
      </c>
      <c r="D43" s="19">
        <v>0</v>
      </c>
      <c r="E43" s="22"/>
      <c r="F43" s="22"/>
      <c r="G43" s="32"/>
      <c r="H43" s="32">
        <f>+D43+E43-F43</f>
        <v>0</v>
      </c>
      <c r="I43" s="36"/>
    </row>
    <row r="44" spans="3:11" ht="13.5" customHeight="1" thickBot="1">
      <c r="C44" s="29" t="s">
        <v>32</v>
      </c>
      <c r="D44" s="19">
        <v>-228.06000000000085</v>
      </c>
      <c r="E44" s="22">
        <f>5339.16+939.35</f>
        <v>6278.51</v>
      </c>
      <c r="F44" s="22">
        <f>5201.71+1017.51</f>
        <v>6219.22</v>
      </c>
      <c r="G44" s="32">
        <f>+E44</f>
        <v>6278.51</v>
      </c>
      <c r="H44" s="32">
        <f>+D44+E44-F44</f>
        <v>-168.77000000000135</v>
      </c>
      <c r="I44" s="36" t="s">
        <v>33</v>
      </c>
    </row>
    <row r="45" spans="3:11" ht="13.5" customHeight="1" thickBot="1">
      <c r="C45" s="29" t="s">
        <v>34</v>
      </c>
      <c r="D45" s="19">
        <v>1641.1800000000003</v>
      </c>
      <c r="E45" s="22">
        <f>2823.84+1177.22+1656.93</f>
        <v>5657.9900000000007</v>
      </c>
      <c r="F45" s="22">
        <f>1671.57+3288.47+1447.45</f>
        <v>6407.49</v>
      </c>
      <c r="G45" s="32">
        <f>+E45</f>
        <v>5657.9900000000007</v>
      </c>
      <c r="H45" s="32">
        <f>+D45+E45-F45</f>
        <v>891.6800000000012</v>
      </c>
      <c r="I45" s="36"/>
    </row>
    <row r="46" spans="3:11" ht="13.5" customHeight="1" thickBot="1">
      <c r="C46" s="18" t="s">
        <v>35</v>
      </c>
      <c r="D46" s="19">
        <v>1754.3299999999981</v>
      </c>
      <c r="E46" s="22">
        <v>7476.1</v>
      </c>
      <c r="F46" s="22">
        <v>8630.77</v>
      </c>
      <c r="G46" s="32">
        <v>23263.86</v>
      </c>
      <c r="H46" s="32">
        <f>+D46+E46-F46</f>
        <v>599.65999999999804</v>
      </c>
      <c r="I46" s="37" t="s">
        <v>36</v>
      </c>
    </row>
    <row r="47" spans="3:11" s="39" customFormat="1" ht="13.5" customHeight="1" thickBot="1">
      <c r="C47" s="18" t="s">
        <v>18</v>
      </c>
      <c r="D47" s="26">
        <f>SUM(D37:D46)</f>
        <v>35306.699999999924</v>
      </c>
      <c r="E47" s="27">
        <f>SUM(E37:E46)</f>
        <v>206586.62000000002</v>
      </c>
      <c r="F47" s="27">
        <f>SUM(F37:F46)</f>
        <v>225544.78999999998</v>
      </c>
      <c r="G47" s="27">
        <f>SUM(G37:G46)</f>
        <v>224924.78000000003</v>
      </c>
      <c r="H47" s="27">
        <f>SUM(H37:H46)</f>
        <v>16348.529999999939</v>
      </c>
      <c r="I47" s="38"/>
    </row>
    <row r="48" spans="3:11" s="39" customFormat="1" ht="17.25" customHeight="1" thickBot="1">
      <c r="C48" s="40" t="s">
        <v>37</v>
      </c>
      <c r="D48" s="40"/>
      <c r="E48" s="40"/>
      <c r="F48" s="40"/>
      <c r="G48" s="40"/>
      <c r="H48" s="40"/>
      <c r="I48" s="40"/>
    </row>
    <row r="49" spans="3:9" ht="28.5" customHeight="1" thickBot="1">
      <c r="C49" s="41" t="s">
        <v>38</v>
      </c>
      <c r="D49" s="42" t="s">
        <v>39</v>
      </c>
      <c r="E49" s="42"/>
      <c r="F49" s="42"/>
      <c r="G49" s="42"/>
      <c r="H49" s="42"/>
      <c r="I49" s="43" t="s">
        <v>40</v>
      </c>
    </row>
    <row r="50" spans="3:9" ht="21" customHeight="1" thickBot="1">
      <c r="C50" s="44" t="s">
        <v>41</v>
      </c>
      <c r="D50" s="44"/>
      <c r="E50" s="44"/>
      <c r="F50" s="44"/>
      <c r="G50" s="44"/>
      <c r="H50" s="45">
        <f>+H34+H47</f>
        <v>16348.529999999939</v>
      </c>
    </row>
    <row r="51" spans="3:9" s="39" customFormat="1" ht="17.25" customHeight="1">
      <c r="C51" s="40"/>
      <c r="D51" s="40"/>
      <c r="E51" s="40"/>
      <c r="F51" s="40"/>
      <c r="G51" s="40"/>
      <c r="H51" s="40"/>
      <c r="I51" s="40"/>
    </row>
    <row r="52" spans="3:9" ht="15">
      <c r="C52" s="47" t="s">
        <v>42</v>
      </c>
      <c r="D52" s="47"/>
    </row>
    <row r="53" spans="3:9" ht="16.5" customHeight="1">
      <c r="C53" s="48" t="s">
        <v>43</v>
      </c>
    </row>
    <row r="54" spans="3:9" hidden="1">
      <c r="C54" s="2"/>
      <c r="D54" s="2"/>
      <c r="E54" s="2"/>
      <c r="F54" s="2"/>
      <c r="G54" s="2"/>
      <c r="H54" s="2"/>
    </row>
    <row r="55" spans="3:9" ht="15" customHeight="1">
      <c r="C55" s="47"/>
      <c r="D55" s="49"/>
      <c r="E55" s="49"/>
      <c r="F55" s="49"/>
    </row>
    <row r="56" spans="3:9" ht="12.75" hidden="1" customHeight="1">
      <c r="D56" s="50">
        <f>+D37+D38+D39</f>
        <v>32139.24999999992</v>
      </c>
      <c r="E56" s="50">
        <f>+E37+E38+E39</f>
        <v>187174.02000000002</v>
      </c>
      <c r="F56" s="50">
        <f>+F37+F38+F39</f>
        <v>204287.31</v>
      </c>
      <c r="G56" s="50">
        <f>+G37+G38+G39</f>
        <v>189724.42</v>
      </c>
      <c r="H56" s="50">
        <f>+H37+H38+H39</f>
        <v>15025.959999999941</v>
      </c>
    </row>
    <row r="57" spans="3:9" hidden="1">
      <c r="D57" s="51"/>
      <c r="H57" s="46">
        <f>12792.6+2684.65+11739.59+55743.04+6769.5+1234.14+382.37</f>
        <v>91345.89</v>
      </c>
    </row>
    <row r="58" spans="3:9">
      <c r="C58" s="46" t="s">
        <v>44</v>
      </c>
      <c r="E58" s="51">
        <f>+E34+E47+8450</f>
        <v>215036.62000000002</v>
      </c>
      <c r="G58" s="51">
        <f>+G34+G47</f>
        <v>224924.78000000003</v>
      </c>
      <c r="H58" s="51"/>
    </row>
    <row r="60" spans="3:9" hidden="1">
      <c r="D60" s="46">
        <v>109513.43</v>
      </c>
    </row>
    <row r="61" spans="3:9" hidden="1">
      <c r="D61" s="46">
        <v>154771.65</v>
      </c>
    </row>
    <row r="62" spans="3:9" hidden="1">
      <c r="D62" s="51">
        <f>+D61-D34-D47</f>
        <v>119464.95000000007</v>
      </c>
    </row>
  </sheetData>
  <mergeCells count="11">
    <mergeCell ref="C35:I35"/>
    <mergeCell ref="I37:I38"/>
    <mergeCell ref="C48:I48"/>
    <mergeCell ref="D49:H49"/>
    <mergeCell ref="C51:I51"/>
    <mergeCell ref="C23:I23"/>
    <mergeCell ref="C24:I24"/>
    <mergeCell ref="C25:I25"/>
    <mergeCell ref="C26:I26"/>
    <mergeCell ref="C28:I28"/>
    <mergeCell ref="I29:I33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7"/>
  <sheetViews>
    <sheetView topLeftCell="A13" zoomScaleNormal="100" zoomScaleSheetLayoutView="120" workbookViewId="0">
      <selection activeCell="D31" sqref="D31"/>
    </sheetView>
  </sheetViews>
  <sheetFormatPr defaultRowHeight="15"/>
  <cols>
    <col min="1" max="1" width="4.5703125" style="53" customWidth="1"/>
    <col min="2" max="2" width="12.42578125" style="53" customWidth="1"/>
    <col min="3" max="3" width="13.42578125" style="53" hidden="1" customWidth="1"/>
    <col min="4" max="4" width="12.140625" style="53" customWidth="1"/>
    <col min="5" max="5" width="13.5703125" style="53" customWidth="1"/>
    <col min="6" max="6" width="13.42578125" style="53" customWidth="1"/>
    <col min="7" max="7" width="14.42578125" style="53" customWidth="1"/>
    <col min="8" max="8" width="15.140625" style="53" customWidth="1"/>
    <col min="9" max="9" width="13.5703125" style="53" customWidth="1"/>
    <col min="10" max="16384" width="9.140625" style="53"/>
  </cols>
  <sheetData>
    <row r="13" spans="1:9">
      <c r="A13" s="52" t="s">
        <v>45</v>
      </c>
      <c r="B13" s="52"/>
      <c r="C13" s="52"/>
      <c r="D13" s="52"/>
      <c r="E13" s="52"/>
      <c r="F13" s="52"/>
      <c r="G13" s="52"/>
      <c r="H13" s="52"/>
      <c r="I13" s="52"/>
    </row>
    <row r="14" spans="1:9">
      <c r="A14" s="52" t="s">
        <v>46</v>
      </c>
      <c r="B14" s="52"/>
      <c r="C14" s="52"/>
      <c r="D14" s="52"/>
      <c r="E14" s="52"/>
      <c r="F14" s="52"/>
      <c r="G14" s="52"/>
      <c r="H14" s="52"/>
      <c r="I14" s="52"/>
    </row>
    <row r="15" spans="1:9">
      <c r="A15" s="52" t="s">
        <v>47</v>
      </c>
      <c r="B15" s="52"/>
      <c r="C15" s="52"/>
      <c r="D15" s="52"/>
      <c r="E15" s="52"/>
      <c r="F15" s="52"/>
      <c r="G15" s="52"/>
      <c r="H15" s="52"/>
      <c r="I15" s="52"/>
    </row>
    <row r="16" spans="1:9" ht="60">
      <c r="A16" s="54" t="s">
        <v>48</v>
      </c>
      <c r="B16" s="54" t="s">
        <v>49</v>
      </c>
      <c r="C16" s="54" t="s">
        <v>50</v>
      </c>
      <c r="D16" s="54" t="s">
        <v>51</v>
      </c>
      <c r="E16" s="54" t="s">
        <v>52</v>
      </c>
      <c r="F16" s="55" t="s">
        <v>53</v>
      </c>
      <c r="G16" s="55" t="s">
        <v>54</v>
      </c>
      <c r="H16" s="54" t="s">
        <v>55</v>
      </c>
      <c r="I16" s="54" t="s">
        <v>56</v>
      </c>
    </row>
    <row r="17" spans="1:9">
      <c r="A17" s="56" t="s">
        <v>57</v>
      </c>
      <c r="B17" s="57">
        <v>163.92961</v>
      </c>
      <c r="C17" s="57"/>
      <c r="D17" s="57">
        <v>32.720329999999997</v>
      </c>
      <c r="E17" s="57">
        <v>37.880699999999997</v>
      </c>
      <c r="F17" s="57">
        <v>8.4499999999999993</v>
      </c>
      <c r="G17" s="57">
        <v>35.27073</v>
      </c>
      <c r="H17" s="57">
        <v>2.6256200000000001</v>
      </c>
      <c r="I17" s="57">
        <f>B17+D17+F17-G17</f>
        <v>169.82920999999999</v>
      </c>
    </row>
    <row r="19" spans="1:9">
      <c r="A19" s="53" t="s">
        <v>58</v>
      </c>
    </row>
    <row r="20" spans="1:9">
      <c r="A20" s="53" t="s">
        <v>59</v>
      </c>
      <c r="D20" s="58"/>
      <c r="E20" s="58"/>
      <c r="F20" s="58"/>
    </row>
    <row r="21" spans="1:9">
      <c r="A21" s="53" t="s">
        <v>60</v>
      </c>
      <c r="D21" s="58"/>
      <c r="E21" s="58"/>
      <c r="F21" s="58"/>
    </row>
    <row r="22" spans="1:9">
      <c r="A22" s="53" t="s">
        <v>61</v>
      </c>
      <c r="D22" s="58"/>
      <c r="E22" s="58"/>
      <c r="F22" s="58"/>
    </row>
    <row r="23" spans="1:9">
      <c r="A23" s="53" t="s">
        <v>62</v>
      </c>
    </row>
    <row r="24" spans="1:9">
      <c r="A24" s="53" t="s">
        <v>63</v>
      </c>
    </row>
    <row r="25" spans="1:9">
      <c r="A25" s="53" t="s">
        <v>64</v>
      </c>
      <c r="D25" s="58"/>
      <c r="E25" s="58"/>
      <c r="F25" s="58"/>
    </row>
    <row r="26" spans="1:9">
      <c r="A26" s="53" t="s">
        <v>65</v>
      </c>
    </row>
    <row r="27" spans="1:9">
      <c r="A27" s="53" t="s">
        <v>66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ЧР70</vt:lpstr>
      <vt:lpstr>текущ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ООО УЮТ-СЕРВИС</cp:lastModifiedBy>
  <dcterms:created xsi:type="dcterms:W3CDTF">2024-03-12T07:49:25Z</dcterms:created>
  <dcterms:modified xsi:type="dcterms:W3CDTF">2024-03-12T07:50:01Z</dcterms:modified>
</cp:coreProperties>
</file>